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ВМП!$A$7:$AX$69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ВМП!$B:$C,ВМП!$4:$7</definedName>
    <definedName name="новый">'[2]1D_Gorin'!#REF!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AU69" i="1" l="1"/>
  <c r="AS69" i="1"/>
  <c r="AO69" i="1"/>
  <c r="AM69" i="1"/>
  <c r="AK69" i="1"/>
  <c r="AE69" i="1"/>
  <c r="AC69" i="1"/>
  <c r="AA69" i="1"/>
  <c r="Y69" i="1"/>
  <c r="W69" i="1"/>
  <c r="U69" i="1"/>
  <c r="S69" i="1"/>
  <c r="Q69" i="1"/>
  <c r="O69" i="1"/>
  <c r="AW68" i="1"/>
  <c r="AL68" i="1"/>
  <c r="L68" i="1"/>
  <c r="AN68" i="1" s="1"/>
  <c r="K68" i="1"/>
  <c r="P68" i="1" s="1"/>
  <c r="AW67" i="1"/>
  <c r="AB67" i="1"/>
  <c r="Z67" i="1"/>
  <c r="L67" i="1"/>
  <c r="AN67" i="1" s="1"/>
  <c r="K67" i="1"/>
  <c r="V67" i="1" s="1"/>
  <c r="AW66" i="1"/>
  <c r="L66" i="1"/>
  <c r="AN66" i="1" s="1"/>
  <c r="K66" i="1"/>
  <c r="N66" i="1" s="1"/>
  <c r="AW65" i="1"/>
  <c r="L65" i="1"/>
  <c r="AV65" i="1" s="1"/>
  <c r="K65" i="1"/>
  <c r="X65" i="1" s="1"/>
  <c r="AW64" i="1"/>
  <c r="X64" i="1"/>
  <c r="L64" i="1"/>
  <c r="AN64" i="1" s="1"/>
  <c r="K64" i="1"/>
  <c r="T64" i="1" s="1"/>
  <c r="AW63" i="1"/>
  <c r="N63" i="1"/>
  <c r="L63" i="1"/>
  <c r="K63" i="1"/>
  <c r="AJ63" i="1" s="1"/>
  <c r="AW62" i="1"/>
  <c r="AN62" i="1"/>
  <c r="L62" i="1"/>
  <c r="AV62" i="1" s="1"/>
  <c r="K62" i="1"/>
  <c r="AD62" i="1" s="1"/>
  <c r="AI61" i="1"/>
  <c r="L61" i="1"/>
  <c r="K61" i="1"/>
  <c r="Z61" i="1" s="1"/>
  <c r="AW60" i="1"/>
  <c r="AB60" i="1"/>
  <c r="L60" i="1"/>
  <c r="K60" i="1"/>
  <c r="P60" i="1" s="1"/>
  <c r="AW59" i="1"/>
  <c r="AL59" i="1"/>
  <c r="Z59" i="1"/>
  <c r="L59" i="1"/>
  <c r="AN59" i="1" s="1"/>
  <c r="K59" i="1"/>
  <c r="P59" i="1" s="1"/>
  <c r="AW58" i="1"/>
  <c r="L58" i="1"/>
  <c r="K58" i="1"/>
  <c r="X58" i="1" s="1"/>
  <c r="AW57" i="1"/>
  <c r="L57" i="1"/>
  <c r="AV57" i="1" s="1"/>
  <c r="K57" i="1"/>
  <c r="N57" i="1" s="1"/>
  <c r="AW56" i="1"/>
  <c r="L56" i="1"/>
  <c r="AN56" i="1" s="1"/>
  <c r="K56" i="1"/>
  <c r="AL56" i="1" s="1"/>
  <c r="AW55" i="1"/>
  <c r="AJ55" i="1"/>
  <c r="AF55" i="1"/>
  <c r="AD55" i="1"/>
  <c r="R55" i="1"/>
  <c r="P55" i="1"/>
  <c r="N55" i="1"/>
  <c r="L55" i="1"/>
  <c r="AR55" i="1" s="1"/>
  <c r="K55" i="1"/>
  <c r="AH55" i="1" s="1"/>
  <c r="AW54" i="1"/>
  <c r="AT54" i="1"/>
  <c r="AR54" i="1"/>
  <c r="V54" i="1"/>
  <c r="L54" i="1"/>
  <c r="K54" i="1"/>
  <c r="T54" i="1" s="1"/>
  <c r="AW53" i="1"/>
  <c r="L53" i="1"/>
  <c r="AV53" i="1" s="1"/>
  <c r="K53" i="1"/>
  <c r="Z53" i="1" s="1"/>
  <c r="AW52" i="1"/>
  <c r="L52" i="1"/>
  <c r="AR52" i="1" s="1"/>
  <c r="K52" i="1"/>
  <c r="AH52" i="1" s="1"/>
  <c r="AW51" i="1"/>
  <c r="L51" i="1"/>
  <c r="AR51" i="1" s="1"/>
  <c r="K51" i="1"/>
  <c r="AJ51" i="1" s="1"/>
  <c r="AW50" i="1"/>
  <c r="AN50" i="1"/>
  <c r="L50" i="1"/>
  <c r="AP50" i="1" s="1"/>
  <c r="K50" i="1"/>
  <c r="AL50" i="1" s="1"/>
  <c r="AQ49" i="1"/>
  <c r="Z49" i="1"/>
  <c r="X49" i="1"/>
  <c r="P49" i="1"/>
  <c r="L49" i="1"/>
  <c r="AT49" i="1" s="1"/>
  <c r="K49" i="1"/>
  <c r="AL49" i="1" s="1"/>
  <c r="AW48" i="1"/>
  <c r="L48" i="1"/>
  <c r="AV48" i="1" s="1"/>
  <c r="K48" i="1"/>
  <c r="AJ48" i="1" s="1"/>
  <c r="AW47" i="1"/>
  <c r="L47" i="1"/>
  <c r="AN47" i="1" s="1"/>
  <c r="K47" i="1"/>
  <c r="X47" i="1" s="1"/>
  <c r="AW46" i="1"/>
  <c r="AJ46" i="1"/>
  <c r="AB46" i="1"/>
  <c r="X46" i="1"/>
  <c r="V46" i="1"/>
  <c r="L46" i="1"/>
  <c r="AR46" i="1" s="1"/>
  <c r="K46" i="1"/>
  <c r="T46" i="1" s="1"/>
  <c r="AW45" i="1"/>
  <c r="L45" i="1"/>
  <c r="AN45" i="1" s="1"/>
  <c r="K45" i="1"/>
  <c r="AB45" i="1" s="1"/>
  <c r="AW44" i="1"/>
  <c r="L44" i="1"/>
  <c r="AP44" i="1" s="1"/>
  <c r="K44" i="1"/>
  <c r="AJ44" i="1" s="1"/>
  <c r="AW43" i="1"/>
  <c r="AF43" i="1"/>
  <c r="L43" i="1"/>
  <c r="K43" i="1"/>
  <c r="AH43" i="1" s="1"/>
  <c r="AW42" i="1"/>
  <c r="L42" i="1"/>
  <c r="AV42" i="1" s="1"/>
  <c r="K42" i="1"/>
  <c r="X42" i="1" s="1"/>
  <c r="AW41" i="1"/>
  <c r="L41" i="1"/>
  <c r="K41" i="1"/>
  <c r="AH41" i="1" s="1"/>
  <c r="AW40" i="1"/>
  <c r="L40" i="1"/>
  <c r="AV40" i="1" s="1"/>
  <c r="K40" i="1"/>
  <c r="Z40" i="1" s="1"/>
  <c r="AW39" i="1"/>
  <c r="AD39" i="1"/>
  <c r="P39" i="1"/>
  <c r="L39" i="1"/>
  <c r="K39" i="1"/>
  <c r="V39" i="1" s="1"/>
  <c r="AW38" i="1"/>
  <c r="L38" i="1"/>
  <c r="AN38" i="1" s="1"/>
  <c r="K38" i="1"/>
  <c r="AJ38" i="1" s="1"/>
  <c r="AW37" i="1"/>
  <c r="AJ37" i="1"/>
  <c r="L37" i="1"/>
  <c r="K37" i="1"/>
  <c r="AL37" i="1" s="1"/>
  <c r="M36" i="1"/>
  <c r="AW36" i="1" s="1"/>
  <c r="L36" i="1"/>
  <c r="AN36" i="1" s="1"/>
  <c r="K36" i="1"/>
  <c r="AJ36" i="1" s="1"/>
  <c r="AW35" i="1"/>
  <c r="L35" i="1"/>
  <c r="AN35" i="1" s="1"/>
  <c r="K35" i="1"/>
  <c r="N35" i="1" s="1"/>
  <c r="AW34" i="1"/>
  <c r="L34" i="1"/>
  <c r="K34" i="1"/>
  <c r="X34" i="1" s="1"/>
  <c r="AW33" i="1"/>
  <c r="L33" i="1"/>
  <c r="AN33" i="1" s="1"/>
  <c r="K33" i="1"/>
  <c r="AL33" i="1" s="1"/>
  <c r="AW32" i="1"/>
  <c r="AL32" i="1"/>
  <c r="L32" i="1"/>
  <c r="AN32" i="1" s="1"/>
  <c r="K32" i="1"/>
  <c r="AJ32" i="1" s="1"/>
  <c r="AW31" i="1"/>
  <c r="L31" i="1"/>
  <c r="AN31" i="1" s="1"/>
  <c r="K31" i="1"/>
  <c r="AW30" i="1"/>
  <c r="L30" i="1"/>
  <c r="AN30" i="1" s="1"/>
  <c r="K30" i="1"/>
  <c r="AL30" i="1" s="1"/>
  <c r="AW29" i="1"/>
  <c r="L29" i="1"/>
  <c r="AN29" i="1" s="1"/>
  <c r="K29" i="1"/>
  <c r="AL29" i="1" s="1"/>
  <c r="AG28" i="1"/>
  <c r="AW28" i="1" s="1"/>
  <c r="L28" i="1"/>
  <c r="AN28" i="1" s="1"/>
  <c r="K28" i="1"/>
  <c r="AW27" i="1"/>
  <c r="L27" i="1"/>
  <c r="K27" i="1"/>
  <c r="AW26" i="1"/>
  <c r="L26" i="1"/>
  <c r="K26" i="1"/>
  <c r="AJ26" i="1" s="1"/>
  <c r="AW25" i="1"/>
  <c r="L25" i="1"/>
  <c r="K25" i="1"/>
  <c r="AW24" i="1"/>
  <c r="AD24" i="1"/>
  <c r="T24" i="1"/>
  <c r="L24" i="1"/>
  <c r="K24" i="1"/>
  <c r="AB24" i="1" s="1"/>
  <c r="AW23" i="1"/>
  <c r="L23" i="1"/>
  <c r="K23" i="1"/>
  <c r="AB23" i="1" s="1"/>
  <c r="AW22" i="1"/>
  <c r="L22" i="1"/>
  <c r="K22" i="1"/>
  <c r="Z22" i="1" s="1"/>
  <c r="AW21" i="1"/>
  <c r="L21" i="1"/>
  <c r="K21" i="1"/>
  <c r="AJ21" i="1" s="1"/>
  <c r="AW20" i="1"/>
  <c r="T20" i="1"/>
  <c r="L20" i="1"/>
  <c r="K20" i="1"/>
  <c r="P20" i="1" s="1"/>
  <c r="AW19" i="1"/>
  <c r="AF19" i="1"/>
  <c r="L19" i="1"/>
  <c r="K19" i="1"/>
  <c r="V19" i="1" s="1"/>
  <c r="AW18" i="1"/>
  <c r="AB18" i="1"/>
  <c r="L18" i="1"/>
  <c r="K18" i="1"/>
  <c r="AW17" i="1"/>
  <c r="L17" i="1"/>
  <c r="K17" i="1"/>
  <c r="AL17" i="1" s="1"/>
  <c r="AW16" i="1"/>
  <c r="L16" i="1"/>
  <c r="K16" i="1"/>
  <c r="AL16" i="1" s="1"/>
  <c r="AW15" i="1"/>
  <c r="R15" i="1"/>
  <c r="L15" i="1"/>
  <c r="K15" i="1"/>
  <c r="AD15" i="1" s="1"/>
  <c r="M14" i="1"/>
  <c r="L14" i="1"/>
  <c r="K14" i="1"/>
  <c r="X14" i="1" s="1"/>
  <c r="AW13" i="1"/>
  <c r="L13" i="1"/>
  <c r="K13" i="1"/>
  <c r="P13" i="1" s="1"/>
  <c r="AW12" i="1"/>
  <c r="L12" i="1"/>
  <c r="K12" i="1"/>
  <c r="AL12" i="1" s="1"/>
  <c r="AW11" i="1"/>
  <c r="L11" i="1"/>
  <c r="AV11" i="1" s="1"/>
  <c r="K11" i="1"/>
  <c r="X11" i="1" s="1"/>
  <c r="AW10" i="1"/>
  <c r="L10" i="1"/>
  <c r="K10" i="1"/>
  <c r="AD10" i="1" s="1"/>
  <c r="AG9" i="1"/>
  <c r="L9" i="1"/>
  <c r="K9" i="1"/>
  <c r="V9" i="1" s="1"/>
  <c r="C8" i="1"/>
  <c r="F8" i="1" s="1"/>
  <c r="G8" i="1" s="1"/>
  <c r="H8" i="1" s="1"/>
  <c r="I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X67" i="1" l="1"/>
  <c r="AJ68" i="1"/>
  <c r="P63" i="1"/>
  <c r="R63" i="1"/>
  <c r="T63" i="1"/>
  <c r="AF63" i="1"/>
  <c r="AL63" i="1"/>
  <c r="P56" i="1"/>
  <c r="X56" i="1"/>
  <c r="X57" i="1"/>
  <c r="Z56" i="1"/>
  <c r="N56" i="1"/>
  <c r="R53" i="1"/>
  <c r="AB53" i="1"/>
  <c r="T38" i="1"/>
  <c r="AF39" i="1"/>
  <c r="P41" i="1"/>
  <c r="AL41" i="1"/>
  <c r="T43" i="1"/>
  <c r="X30" i="1"/>
  <c r="Z30" i="1"/>
  <c r="Z33" i="1"/>
  <c r="X29" i="1"/>
  <c r="N32" i="1"/>
  <c r="Z35" i="1"/>
  <c r="N21" i="1"/>
  <c r="X21" i="1"/>
  <c r="AJ15" i="1"/>
  <c r="Z14" i="1"/>
  <c r="V10" i="1"/>
  <c r="T10" i="1"/>
  <c r="AH19" i="1"/>
  <c r="AF20" i="1"/>
  <c r="R21" i="1"/>
  <c r="X24" i="1"/>
  <c r="V38" i="1"/>
  <c r="AJ40" i="1"/>
  <c r="R41" i="1"/>
  <c r="AL43" i="1"/>
  <c r="AP53" i="1"/>
  <c r="AL54" i="1"/>
  <c r="AH60" i="1"/>
  <c r="Z64" i="1"/>
  <c r="T9" i="1"/>
  <c r="AH20" i="1"/>
  <c r="V21" i="1"/>
  <c r="T22" i="1"/>
  <c r="V23" i="1"/>
  <c r="AH38" i="1"/>
  <c r="X41" i="1"/>
  <c r="AJ58" i="1"/>
  <c r="AH66" i="1"/>
  <c r="AG69" i="1"/>
  <c r="X12" i="1"/>
  <c r="X22" i="1"/>
  <c r="AB41" i="1"/>
  <c r="V15" i="1"/>
  <c r="X16" i="1"/>
  <c r="T19" i="1"/>
  <c r="AL21" i="1"/>
  <c r="T26" i="1"/>
  <c r="Z32" i="1"/>
  <c r="V33" i="1"/>
  <c r="Z34" i="1"/>
  <c r="AB35" i="1"/>
  <c r="AD41" i="1"/>
  <c r="Z42" i="1"/>
  <c r="V43" i="1"/>
  <c r="AD49" i="1"/>
  <c r="T53" i="1"/>
  <c r="T55" i="1"/>
  <c r="AD56" i="1"/>
  <c r="Z57" i="1"/>
  <c r="AB63" i="1"/>
  <c r="AJ11" i="1"/>
  <c r="T14" i="1"/>
  <c r="AH15" i="1"/>
  <c r="Z16" i="1"/>
  <c r="X33" i="1"/>
  <c r="AH34" i="1"/>
  <c r="AD35" i="1"/>
  <c r="R38" i="1"/>
  <c r="N41" i="1"/>
  <c r="AJ41" i="1"/>
  <c r="AB42" i="1"/>
  <c r="X43" i="1"/>
  <c r="AB55" i="1"/>
  <c r="AD63" i="1"/>
  <c r="AH18" i="1"/>
  <c r="AF18" i="1"/>
  <c r="P18" i="1"/>
  <c r="V28" i="1"/>
  <c r="AL28" i="1"/>
  <c r="AD28" i="1"/>
  <c r="P28" i="1"/>
  <c r="AB28" i="1"/>
  <c r="N28" i="1"/>
  <c r="AB14" i="1"/>
  <c r="AB16" i="1"/>
  <c r="X31" i="1"/>
  <c r="Z31" i="1"/>
  <c r="AH37" i="1"/>
  <c r="X37" i="1"/>
  <c r="V37" i="1"/>
  <c r="AL40" i="1"/>
  <c r="AN44" i="1"/>
  <c r="AR44" i="1"/>
  <c r="AT44" i="1"/>
  <c r="AB48" i="1"/>
  <c r="AR53" i="1"/>
  <c r="AV56" i="1"/>
  <c r="T61" i="1"/>
  <c r="AF65" i="1"/>
  <c r="AF10" i="1"/>
  <c r="T11" i="1"/>
  <c r="V13" i="1"/>
  <c r="AF14" i="1"/>
  <c r="N16" i="1"/>
  <c r="R17" i="1"/>
  <c r="R18" i="1"/>
  <c r="AH22" i="1"/>
  <c r="N22" i="1"/>
  <c r="AD22" i="1"/>
  <c r="P22" i="1"/>
  <c r="AB22" i="1"/>
  <c r="AF22" i="1"/>
  <c r="X27" i="1"/>
  <c r="V27" i="1"/>
  <c r="R28" i="1"/>
  <c r="AH28" i="1"/>
  <c r="T40" i="1"/>
  <c r="AN40" i="1"/>
  <c r="V44" i="1"/>
  <c r="T50" i="1"/>
  <c r="N50" i="1"/>
  <c r="V60" i="1"/>
  <c r="X60" i="1"/>
  <c r="AJ60" i="1"/>
  <c r="AH64" i="1"/>
  <c r="AD64" i="1"/>
  <c r="P64" i="1"/>
  <c r="AF64" i="1"/>
  <c r="R64" i="1"/>
  <c r="AX64" i="1" s="1"/>
  <c r="AB64" i="1"/>
  <c r="AJ65" i="1"/>
  <c r="N10" i="1"/>
  <c r="AH10" i="1"/>
  <c r="V11" i="1"/>
  <c r="AF13" i="1"/>
  <c r="M69" i="1"/>
  <c r="AH14" i="1"/>
  <c r="P16" i="1"/>
  <c r="AF16" i="1"/>
  <c r="AH17" i="1"/>
  <c r="T18" i="1"/>
  <c r="N19" i="1"/>
  <c r="R19" i="1"/>
  <c r="AL19" i="1"/>
  <c r="AJ22" i="1"/>
  <c r="AH26" i="1"/>
  <c r="V26" i="1"/>
  <c r="X26" i="1"/>
  <c r="T28" i="1"/>
  <c r="AJ28" i="1"/>
  <c r="T37" i="1"/>
  <c r="T39" i="1"/>
  <c r="R39" i="1"/>
  <c r="AH39" i="1"/>
  <c r="X40" i="1"/>
  <c r="AH44" i="1"/>
  <c r="AR47" i="1"/>
  <c r="AR48" i="1"/>
  <c r="AV50" i="1"/>
  <c r="AR50" i="1"/>
  <c r="Z54" i="1"/>
  <c r="X54" i="1"/>
  <c r="V59" i="1"/>
  <c r="AV60" i="1"/>
  <c r="AN60" i="1"/>
  <c r="AL60" i="1"/>
  <c r="AJ64" i="1"/>
  <c r="R65" i="1"/>
  <c r="AL65" i="1"/>
  <c r="R10" i="1"/>
  <c r="AJ10" i="1"/>
  <c r="AH11" i="1"/>
  <c r="AH13" i="1"/>
  <c r="P14" i="1"/>
  <c r="AL14" i="1"/>
  <c r="R16" i="1"/>
  <c r="X18" i="1"/>
  <c r="V20" i="1"/>
  <c r="X20" i="1"/>
  <c r="AJ20" i="1"/>
  <c r="R22" i="1"/>
  <c r="AL22" i="1"/>
  <c r="AH24" i="1"/>
  <c r="P24" i="1"/>
  <c r="AJ24" i="1"/>
  <c r="R24" i="1"/>
  <c r="AF24" i="1"/>
  <c r="AL27" i="1"/>
  <c r="X28" i="1"/>
  <c r="X32" i="1"/>
  <c r="V32" i="1"/>
  <c r="AF37" i="1"/>
  <c r="AV39" i="1"/>
  <c r="AN39" i="1"/>
  <c r="AT48" i="1"/>
  <c r="V50" i="1"/>
  <c r="AJ53" i="1"/>
  <c r="AD53" i="1"/>
  <c r="AF53" i="1"/>
  <c r="P53" i="1"/>
  <c r="N53" i="1"/>
  <c r="AL53" i="1"/>
  <c r="AH56" i="1"/>
  <c r="AJ56" i="1"/>
  <c r="T56" i="1"/>
  <c r="AF56" i="1"/>
  <c r="R56" i="1"/>
  <c r="AB56" i="1"/>
  <c r="Z58" i="1"/>
  <c r="X59" i="1"/>
  <c r="N60" i="1"/>
  <c r="AN63" i="1"/>
  <c r="AV63" i="1"/>
  <c r="N64" i="1"/>
  <c r="AL64" i="1"/>
  <c r="T65" i="1"/>
  <c r="AJ13" i="1"/>
  <c r="AH25" i="1"/>
  <c r="AL25" i="1"/>
  <c r="V25" i="1"/>
  <c r="Z28" i="1"/>
  <c r="AH40" i="1"/>
  <c r="AF40" i="1"/>
  <c r="R40" i="1"/>
  <c r="AD40" i="1"/>
  <c r="P40" i="1"/>
  <c r="AB40" i="1"/>
  <c r="P48" i="1"/>
  <c r="V48" i="1"/>
  <c r="X48" i="1"/>
  <c r="AN53" i="1"/>
  <c r="N61" i="1"/>
  <c r="AF61" i="1"/>
  <c r="AB47" i="1"/>
  <c r="Z47" i="1"/>
  <c r="AH65" i="1"/>
  <c r="AB65" i="1"/>
  <c r="N65" i="1"/>
  <c r="Z65" i="1"/>
  <c r="AD65" i="1"/>
  <c r="AD18" i="1"/>
  <c r="T13" i="1"/>
  <c r="AH16" i="1"/>
  <c r="AJ16" i="1"/>
  <c r="T16" i="1"/>
  <c r="AD17" i="1"/>
  <c r="T17" i="1"/>
  <c r="AF28" i="1"/>
  <c r="R44" i="1"/>
  <c r="T44" i="1"/>
  <c r="Z10" i="1"/>
  <c r="AJ18" i="1"/>
  <c r="T25" i="1"/>
  <c r="N40" i="1"/>
  <c r="AV49" i="1"/>
  <c r="AN49" i="1"/>
  <c r="AD16" i="1"/>
  <c r="AN42" i="1"/>
  <c r="P65" i="1"/>
  <c r="AH21" i="1"/>
  <c r="X55" i="1"/>
  <c r="AL55" i="1"/>
  <c r="AV38" i="1"/>
  <c r="Z41" i="1"/>
  <c r="AJ43" i="1"/>
  <c r="Z55" i="1"/>
  <c r="Z63" i="1"/>
  <c r="Z12" i="1"/>
  <c r="AW14" i="1"/>
  <c r="Z23" i="1"/>
  <c r="AL9" i="1"/>
  <c r="AB9" i="1"/>
  <c r="P9" i="1"/>
  <c r="AJ9" i="1"/>
  <c r="AL11" i="1"/>
  <c r="X15" i="1"/>
  <c r="Z25" i="1"/>
  <c r="AB27" i="1"/>
  <c r="P27" i="1"/>
  <c r="AF27" i="1"/>
  <c r="T27" i="1"/>
  <c r="AJ31" i="1"/>
  <c r="AN34" i="1"/>
  <c r="AV34" i="1"/>
  <c r="Z9" i="1"/>
  <c r="Z11" i="1"/>
  <c r="R12" i="1"/>
  <c r="AD13" i="1"/>
  <c r="R13" i="1"/>
  <c r="Z17" i="1"/>
  <c r="N9" i="1"/>
  <c r="AD9" i="1"/>
  <c r="N11" i="1"/>
  <c r="AB11" i="1"/>
  <c r="T12" i="1"/>
  <c r="AH12" i="1"/>
  <c r="Z13" i="1"/>
  <c r="N15" i="1"/>
  <c r="AB15" i="1"/>
  <c r="N17" i="1"/>
  <c r="AB17" i="1"/>
  <c r="AJ19" i="1"/>
  <c r="X19" i="1"/>
  <c r="AB19" i="1"/>
  <c r="P19" i="1"/>
  <c r="Z19" i="1"/>
  <c r="AB21" i="1"/>
  <c r="P21" i="1"/>
  <c r="AF21" i="1"/>
  <c r="T21" i="1"/>
  <c r="Z21" i="1"/>
  <c r="P23" i="1"/>
  <c r="AH23" i="1"/>
  <c r="N25" i="1"/>
  <c r="AF25" i="1"/>
  <c r="AF26" i="1"/>
  <c r="N27" i="1"/>
  <c r="AH27" i="1"/>
  <c r="R29" i="1"/>
  <c r="AJ29" i="1"/>
  <c r="R30" i="1"/>
  <c r="AJ30" i="1"/>
  <c r="V31" i="1"/>
  <c r="AJ33" i="1"/>
  <c r="V34" i="1"/>
  <c r="T36" i="1"/>
  <c r="AV41" i="1"/>
  <c r="AN41" i="1"/>
  <c r="Z45" i="1"/>
  <c r="AH51" i="1"/>
  <c r="AF52" i="1"/>
  <c r="AD58" i="1"/>
  <c r="R58" i="1"/>
  <c r="AB58" i="1"/>
  <c r="P58" i="1"/>
  <c r="AH58" i="1"/>
  <c r="N58" i="1"/>
  <c r="AF58" i="1"/>
  <c r="AL58" i="1"/>
  <c r="V58" i="1"/>
  <c r="T58" i="1"/>
  <c r="R9" i="1"/>
  <c r="AF9" i="1"/>
  <c r="AB10" i="1"/>
  <c r="P10" i="1"/>
  <c r="X10" i="1"/>
  <c r="AL10" i="1"/>
  <c r="P11" i="1"/>
  <c r="AF11" i="1"/>
  <c r="V12" i="1"/>
  <c r="AJ12" i="1"/>
  <c r="N13" i="1"/>
  <c r="AB13" i="1"/>
  <c r="AD14" i="1"/>
  <c r="R14" i="1"/>
  <c r="V14" i="1"/>
  <c r="AJ14" i="1"/>
  <c r="P15" i="1"/>
  <c r="P17" i="1"/>
  <c r="AD19" i="1"/>
  <c r="AL20" i="1"/>
  <c r="Z20" i="1"/>
  <c r="N20" i="1"/>
  <c r="AD20" i="1"/>
  <c r="R20" i="1"/>
  <c r="AB20" i="1"/>
  <c r="AD21" i="1"/>
  <c r="R23" i="1"/>
  <c r="AL23" i="1"/>
  <c r="R25" i="1"/>
  <c r="P26" i="1"/>
  <c r="R27" i="1"/>
  <c r="AJ27" i="1"/>
  <c r="V29" i="1"/>
  <c r="V30" i="1"/>
  <c r="AB32" i="1"/>
  <c r="P32" i="1"/>
  <c r="AF32" i="1"/>
  <c r="T32" i="1"/>
  <c r="AD32" i="1"/>
  <c r="R32" i="1"/>
  <c r="AH32" i="1"/>
  <c r="N33" i="1"/>
  <c r="AH35" i="1"/>
  <c r="V35" i="1"/>
  <c r="AF35" i="1"/>
  <c r="T35" i="1"/>
  <c r="AJ35" i="1"/>
  <c r="P35" i="1"/>
  <c r="X35" i="1"/>
  <c r="AL35" i="1"/>
  <c r="R35" i="1"/>
  <c r="AV35" i="1"/>
  <c r="V36" i="1"/>
  <c r="AF47" i="1"/>
  <c r="T47" i="1"/>
  <c r="AH47" i="1"/>
  <c r="R47" i="1"/>
  <c r="AD47" i="1"/>
  <c r="P47" i="1"/>
  <c r="AJ47" i="1"/>
  <c r="V47" i="1"/>
  <c r="AL47" i="1"/>
  <c r="N47" i="1"/>
  <c r="AR49" i="1"/>
  <c r="AW49" i="1"/>
  <c r="AQ69" i="1"/>
  <c r="X36" i="1"/>
  <c r="AH9" i="1"/>
  <c r="AB29" i="1"/>
  <c r="P29" i="1"/>
  <c r="AF29" i="1"/>
  <c r="T29" i="1"/>
  <c r="Z29" i="1"/>
  <c r="AB30" i="1"/>
  <c r="P30" i="1"/>
  <c r="AF30" i="1"/>
  <c r="T30" i="1"/>
  <c r="AB31" i="1"/>
  <c r="P31" i="1"/>
  <c r="AF31" i="1"/>
  <c r="T31" i="1"/>
  <c r="AD31" i="1"/>
  <c r="R31" i="1"/>
  <c r="AH31" i="1"/>
  <c r="AB34" i="1"/>
  <c r="P34" i="1"/>
  <c r="AF34" i="1"/>
  <c r="T34" i="1"/>
  <c r="AD34" i="1"/>
  <c r="R34" i="1"/>
  <c r="AF45" i="1"/>
  <c r="T45" i="1"/>
  <c r="AD45" i="1"/>
  <c r="R45" i="1"/>
  <c r="AH45" i="1"/>
  <c r="N45" i="1"/>
  <c r="AL45" i="1"/>
  <c r="V45" i="1"/>
  <c r="AJ45" i="1"/>
  <c r="P45" i="1"/>
  <c r="AD51" i="1"/>
  <c r="R51" i="1"/>
  <c r="AF51" i="1"/>
  <c r="P51" i="1"/>
  <c r="AB51" i="1"/>
  <c r="N51" i="1"/>
  <c r="AL51" i="1"/>
  <c r="T51" i="1"/>
  <c r="X51" i="1"/>
  <c r="V51" i="1"/>
  <c r="AD52" i="1"/>
  <c r="R52" i="1"/>
  <c r="AB52" i="1"/>
  <c r="AL52" i="1"/>
  <c r="V52" i="1"/>
  <c r="AJ52" i="1"/>
  <c r="T52" i="1"/>
  <c r="P52" i="1"/>
  <c r="Z52" i="1"/>
  <c r="X52" i="1"/>
  <c r="N14" i="1"/>
  <c r="AB12" i="1"/>
  <c r="P12" i="1"/>
  <c r="AF23" i="1"/>
  <c r="T23" i="1"/>
  <c r="AJ23" i="1"/>
  <c r="X23" i="1"/>
  <c r="AD36" i="1"/>
  <c r="R36" i="1"/>
  <c r="AB36" i="1"/>
  <c r="P36" i="1"/>
  <c r="Z36" i="1"/>
  <c r="AH36" i="1"/>
  <c r="AF36" i="1"/>
  <c r="X9" i="1"/>
  <c r="AD11" i="1"/>
  <c r="R11" i="1"/>
  <c r="N12" i="1"/>
  <c r="AD12" i="1"/>
  <c r="AF15" i="1"/>
  <c r="T15" i="1"/>
  <c r="AL15" i="1"/>
  <c r="AF17" i="1"/>
  <c r="AJ17" i="1"/>
  <c r="X17" i="1"/>
  <c r="V17" i="1"/>
  <c r="AJ25" i="1"/>
  <c r="X25" i="1"/>
  <c r="AB25" i="1"/>
  <c r="P25" i="1"/>
  <c r="Z27" i="1"/>
  <c r="AD29" i="1"/>
  <c r="AD30" i="1"/>
  <c r="AJ34" i="1"/>
  <c r="AL36" i="1"/>
  <c r="AT45" i="1"/>
  <c r="AV45" i="1"/>
  <c r="AR45" i="1"/>
  <c r="AP52" i="1"/>
  <c r="AN52" i="1"/>
  <c r="AV52" i="1"/>
  <c r="AL62" i="1"/>
  <c r="Z62" i="1"/>
  <c r="N62" i="1"/>
  <c r="AJ62" i="1"/>
  <c r="X62" i="1"/>
  <c r="AH62" i="1"/>
  <c r="R62" i="1"/>
  <c r="AF62" i="1"/>
  <c r="P62" i="1"/>
  <c r="T62" i="1"/>
  <c r="AB62" i="1"/>
  <c r="V62" i="1"/>
  <c r="AW9" i="1"/>
  <c r="AP11" i="1"/>
  <c r="AF12" i="1"/>
  <c r="X13" i="1"/>
  <c r="AL13" i="1"/>
  <c r="Z15" i="1"/>
  <c r="N23" i="1"/>
  <c r="AD23" i="1"/>
  <c r="AD25" i="1"/>
  <c r="AL26" i="1"/>
  <c r="Z26" i="1"/>
  <c r="N26" i="1"/>
  <c r="AD26" i="1"/>
  <c r="R26" i="1"/>
  <c r="AB26" i="1"/>
  <c r="AD27" i="1"/>
  <c r="N29" i="1"/>
  <c r="AH29" i="1"/>
  <c r="N30" i="1"/>
  <c r="AH30" i="1"/>
  <c r="N31" i="1"/>
  <c r="AL31" i="1"/>
  <c r="AB33" i="1"/>
  <c r="P33" i="1"/>
  <c r="AF33" i="1"/>
  <c r="T33" i="1"/>
  <c r="AD33" i="1"/>
  <c r="R33" i="1"/>
  <c r="AH33" i="1"/>
  <c r="N34" i="1"/>
  <c r="AL34" i="1"/>
  <c r="AF42" i="1"/>
  <c r="T42" i="1"/>
  <c r="AD42" i="1"/>
  <c r="R42" i="1"/>
  <c r="AH42" i="1"/>
  <c r="N42" i="1"/>
  <c r="AL42" i="1"/>
  <c r="V42" i="1"/>
  <c r="AJ42" i="1"/>
  <c r="P42" i="1"/>
  <c r="X45" i="1"/>
  <c r="Z51" i="1"/>
  <c r="N52" i="1"/>
  <c r="AF66" i="1"/>
  <c r="T66" i="1"/>
  <c r="AD66" i="1"/>
  <c r="R66" i="1"/>
  <c r="AL66" i="1"/>
  <c r="V66" i="1"/>
  <c r="AJ66" i="1"/>
  <c r="P66" i="1"/>
  <c r="X66" i="1"/>
  <c r="AB66" i="1"/>
  <c r="Z66" i="1"/>
  <c r="AF68" i="1"/>
  <c r="T68" i="1"/>
  <c r="AD68" i="1"/>
  <c r="R68" i="1"/>
  <c r="AH68" i="1"/>
  <c r="N68" i="1"/>
  <c r="AB68" i="1"/>
  <c r="V68" i="1"/>
  <c r="Z68" i="1"/>
  <c r="X68" i="1"/>
  <c r="AV37" i="1"/>
  <c r="AN37" i="1"/>
  <c r="AB38" i="1"/>
  <c r="P38" i="1"/>
  <c r="AL38" i="1"/>
  <c r="Z38" i="1"/>
  <c r="N38" i="1"/>
  <c r="AD38" i="1"/>
  <c r="AV43" i="1"/>
  <c r="AN43" i="1"/>
  <c r="AB44" i="1"/>
  <c r="P44" i="1"/>
  <c r="AL44" i="1"/>
  <c r="Z44" i="1"/>
  <c r="N44" i="1"/>
  <c r="AD44" i="1"/>
  <c r="AV46" i="1"/>
  <c r="AT46" i="1"/>
  <c r="AJ50" i="1"/>
  <c r="X50" i="1"/>
  <c r="AF50" i="1"/>
  <c r="R50" i="1"/>
  <c r="AD50" i="1"/>
  <c r="P50" i="1"/>
  <c r="AB50" i="1"/>
  <c r="AF57" i="1"/>
  <c r="T57" i="1"/>
  <c r="AD57" i="1"/>
  <c r="R57" i="1"/>
  <c r="AL57" i="1"/>
  <c r="V57" i="1"/>
  <c r="AJ57" i="1"/>
  <c r="P57" i="1"/>
  <c r="AH57" i="1"/>
  <c r="AN61" i="1"/>
  <c r="AV61" i="1"/>
  <c r="AI69" i="1"/>
  <c r="AJ61" i="1"/>
  <c r="V16" i="1"/>
  <c r="N18" i="1"/>
  <c r="Z18" i="1"/>
  <c r="AL18" i="1"/>
  <c r="V22" i="1"/>
  <c r="N24" i="1"/>
  <c r="Z24" i="1"/>
  <c r="AL24" i="1"/>
  <c r="AX28" i="1"/>
  <c r="N36" i="1"/>
  <c r="N37" i="1"/>
  <c r="AF38" i="1"/>
  <c r="AL39" i="1"/>
  <c r="Z39" i="1"/>
  <c r="N39" i="1"/>
  <c r="AJ39" i="1"/>
  <c r="X39" i="1"/>
  <c r="AB39" i="1"/>
  <c r="N43" i="1"/>
  <c r="AF44" i="1"/>
  <c r="AV44" i="1"/>
  <c r="AN46" i="1"/>
  <c r="AN48" i="1"/>
  <c r="N49" i="1"/>
  <c r="AH50" i="1"/>
  <c r="AD54" i="1"/>
  <c r="R54" i="1"/>
  <c r="AB54" i="1"/>
  <c r="P54" i="1"/>
  <c r="AH54" i="1"/>
  <c r="N54" i="1"/>
  <c r="AF54" i="1"/>
  <c r="AJ54" i="1"/>
  <c r="AN57" i="1"/>
  <c r="AF59" i="1"/>
  <c r="T59" i="1"/>
  <c r="AD59" i="1"/>
  <c r="R59" i="1"/>
  <c r="AH59" i="1"/>
  <c r="N59" i="1"/>
  <c r="AB59" i="1"/>
  <c r="AJ59" i="1"/>
  <c r="AW61" i="1"/>
  <c r="V18" i="1"/>
  <c r="V24" i="1"/>
  <c r="AD37" i="1"/>
  <c r="R37" i="1"/>
  <c r="AB37" i="1"/>
  <c r="P37" i="1"/>
  <c r="Z37" i="1"/>
  <c r="X38" i="1"/>
  <c r="AD43" i="1"/>
  <c r="R43" i="1"/>
  <c r="AB43" i="1"/>
  <c r="P43" i="1"/>
  <c r="Z43" i="1"/>
  <c r="X44" i="1"/>
  <c r="AL46" i="1"/>
  <c r="Z46" i="1"/>
  <c r="N46" i="1"/>
  <c r="AF46" i="1"/>
  <c r="R46" i="1"/>
  <c r="AD46" i="1"/>
  <c r="P46" i="1"/>
  <c r="AH46" i="1"/>
  <c r="AT47" i="1"/>
  <c r="AV47" i="1"/>
  <c r="AL48" i="1"/>
  <c r="Z48" i="1"/>
  <c r="N48" i="1"/>
  <c r="AH48" i="1"/>
  <c r="T48" i="1"/>
  <c r="AF48" i="1"/>
  <c r="R48" i="1"/>
  <c r="AD48" i="1"/>
  <c r="AF49" i="1"/>
  <c r="T49" i="1"/>
  <c r="AJ49" i="1"/>
  <c r="V49" i="1"/>
  <c r="AH49" i="1"/>
  <c r="R49" i="1"/>
  <c r="AB49" i="1"/>
  <c r="Z50" i="1"/>
  <c r="AB57" i="1"/>
  <c r="AD61" i="1"/>
  <c r="R61" i="1"/>
  <c r="AL61" i="1"/>
  <c r="AB61" i="1"/>
  <c r="P61" i="1"/>
  <c r="X61" i="1"/>
  <c r="V61" i="1"/>
  <c r="AH61" i="1"/>
  <c r="AF67" i="1"/>
  <c r="T67" i="1"/>
  <c r="AD67" i="1"/>
  <c r="R67" i="1"/>
  <c r="AJ67" i="1"/>
  <c r="P67" i="1"/>
  <c r="AH67" i="1"/>
  <c r="N67" i="1"/>
  <c r="AL67" i="1"/>
  <c r="V40" i="1"/>
  <c r="T41" i="1"/>
  <c r="AF41" i="1"/>
  <c r="AP54" i="1"/>
  <c r="AN54" i="1"/>
  <c r="AV54" i="1"/>
  <c r="AF60" i="1"/>
  <c r="T60" i="1"/>
  <c r="AD60" i="1"/>
  <c r="R60" i="1"/>
  <c r="Z60" i="1"/>
  <c r="AN65" i="1"/>
  <c r="V41" i="1"/>
  <c r="V53" i="1"/>
  <c r="AH53" i="1"/>
  <c r="V63" i="1"/>
  <c r="AH63" i="1"/>
  <c r="X53" i="1"/>
  <c r="V55" i="1"/>
  <c r="V56" i="1"/>
  <c r="X63" i="1"/>
  <c r="V64" i="1"/>
  <c r="V65" i="1"/>
  <c r="AX55" i="1" l="1"/>
  <c r="AX53" i="1"/>
  <c r="AX44" i="1"/>
  <c r="AX22" i="1"/>
  <c r="AX18" i="1"/>
  <c r="AX41" i="1"/>
  <c r="AX65" i="1"/>
  <c r="AX68" i="1"/>
  <c r="AX39" i="1"/>
  <c r="AN69" i="1"/>
  <c r="AX19" i="1"/>
  <c r="AX16" i="1"/>
  <c r="AR69" i="1"/>
  <c r="AR3" i="1" s="1"/>
  <c r="AX17" i="1"/>
  <c r="V69" i="1"/>
  <c r="AX15" i="1"/>
  <c r="AX48" i="1"/>
  <c r="AX46" i="1"/>
  <c r="AP69" i="1"/>
  <c r="AX56" i="1"/>
  <c r="AX40" i="1"/>
  <c r="AX24" i="1"/>
  <c r="AX21" i="1"/>
  <c r="T69" i="1"/>
  <c r="AX10" i="1"/>
  <c r="AV69" i="1"/>
  <c r="AX54" i="1"/>
  <c r="AX13" i="1"/>
  <c r="AX63" i="1"/>
  <c r="AX59" i="1"/>
  <c r="AX38" i="1"/>
  <c r="AX60" i="1"/>
  <c r="AX50" i="1"/>
  <c r="AW69" i="1"/>
  <c r="AF69" i="1"/>
  <c r="AX43" i="1"/>
  <c r="AX31" i="1"/>
  <c r="AX47" i="1"/>
  <c r="AX35" i="1"/>
  <c r="AX20" i="1"/>
  <c r="AD69" i="1"/>
  <c r="AX12" i="1"/>
  <c r="AL69" i="1"/>
  <c r="AX49" i="1"/>
  <c r="AX37" i="1"/>
  <c r="AX66" i="1"/>
  <c r="X69" i="1"/>
  <c r="AX36" i="1"/>
  <c r="AX52" i="1"/>
  <c r="AX45" i="1"/>
  <c r="AX25" i="1"/>
  <c r="N69" i="1"/>
  <c r="AX42" i="1"/>
  <c r="AX58" i="1"/>
  <c r="AH69" i="1"/>
  <c r="AX23" i="1"/>
  <c r="AX30" i="1"/>
  <c r="Z69" i="1"/>
  <c r="AJ69" i="1"/>
  <c r="AX67" i="1"/>
  <c r="AX26" i="1"/>
  <c r="AT69" i="1"/>
  <c r="AX61" i="1"/>
  <c r="AX57" i="1"/>
  <c r="AX33" i="1"/>
  <c r="AX62" i="1"/>
  <c r="AX14" i="1"/>
  <c r="P69" i="1"/>
  <c r="AX11" i="1"/>
  <c r="AX51" i="1"/>
  <c r="AX34" i="1"/>
  <c r="AX32" i="1"/>
  <c r="AX27" i="1"/>
  <c r="R69" i="1"/>
  <c r="AX9" i="1"/>
  <c r="AX29" i="1"/>
  <c r="AB69" i="1"/>
  <c r="AU3" i="1" l="1"/>
  <c r="AT3" i="1"/>
  <c r="AX69" i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I61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<sst xmlns="http://schemas.openxmlformats.org/spreadsheetml/2006/main" count="195" uniqueCount="139">
  <si>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</si>
  <si>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</si>
  <si>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</si>
  <si>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</si>
  <si>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</si>
  <si>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</si>
  <si>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</si>
  <si>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тариф 2022 г.
 1р. группа</t>
  </si>
  <si>
    <t>тариф 2022 г.
 2 р. Группа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</si>
  <si>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</si>
  <si>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</si>
  <si>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</si>
  <si>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</si>
  <si>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</si>
  <si>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</si>
  <si>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</si>
  <si>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</si>
  <si>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</si>
  <si>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</si>
  <si>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</si>
  <si>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</si>
  <si>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</si>
  <si>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</si>
  <si>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</si>
  <si>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</si>
  <si>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</si>
  <si>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</si>
  <si>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</si>
  <si>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</si>
  <si>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</si>
  <si>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</si>
  <si>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</si>
  <si>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</si>
  <si>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</si>
  <si>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</si>
  <si>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</si>
  <si>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</si>
  <si>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</si>
  <si>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</si>
  <si>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</si>
  <si>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</si>
  <si>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</si>
  <si>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</si>
  <si>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</si>
  <si>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</si>
  <si>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</si>
  <si>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</si>
  <si>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</si>
  <si>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</si>
  <si>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</si>
  <si>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</si>
  <si>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</si>
  <si>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</si>
  <si>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</si>
  <si>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</si>
  <si>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</si>
  <si>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</si>
  <si>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</si>
  <si>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</si>
  <si>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</si>
  <si>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</si>
  <si>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</si>
  <si>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</si>
  <si>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</si>
  <si>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</si>
  <si>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</si>
  <si>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</si>
  <si>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</si>
  <si>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</si>
  <si>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</si>
  <si>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</si>
  <si>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</si>
  <si>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</si>
  <si>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</si>
  <si>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</si>
  <si>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</si>
  <si>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</si>
  <si>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</si>
  <si>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</si>
  <si>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</si>
  <si>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</si>
  <si>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</si>
  <si>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</si>
  <si>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</si>
  <si>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</si>
  <si>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</si>
  <si>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</si>
  <si>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</si>
  <si>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</si>
  <si>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</si>
  <si>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</si>
  <si>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</si>
  <si>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</si>
  <si>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</si>
  <si>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</si>
  <si>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</si>
  <si>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</si>
  <si>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</si>
  <si>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</si>
  <si>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</si>
  <si>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</si>
  <si>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</si>
  <si>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</si>
  <si>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</si>
  <si>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</si>
  <si>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</si>
  <si>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</si>
  <si>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</si>
  <si>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</si>
  <si>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</si>
  <si>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</si>
  <si>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</si>
  <si>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</si>
  <si>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</si>
  <si>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</si>
  <si>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</si>
  <si>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</si>
  <si>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</si>
  <si>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</si>
  <si>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</si>
  <si>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</si>
  <si>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</si>
  <si>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</si>
  <si>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</si>
  <si>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</si>
  <si>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</si>
  <si>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</si>
  <si>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</si>
  <si>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</si>
  <si>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</si>
  <si>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</si>
  <si>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</si>
  <si>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</si>
  <si>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</si>
  <si>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</si>
  <si>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>Итого</t>
  </si>
  <si>
    <t>09.12.2022 №12</t>
  </si>
  <si>
    <t>к Решению Комиссии   по разработке ТП ОМС от 09.12.2022 №12</t>
  </si>
  <si>
    <t xml:space="preserve">Приложение №5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</si>
</sst>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167" fontId="1" fillId="0" borderId="0" applyFont="0" applyFill="0" applyBorder="0" applyAlignment="0" applyProtection="0"/>
    <xf numFmtId="0" fontId="4" fillId="0" borderId="0"/>
    <xf numFmtId="0" fontId="29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31" fillId="0" borderId="0"/>
    <xf numFmtId="0" fontId="33" fillId="0" borderId="0"/>
    <xf numFmtId="0" fontId="5" fillId="0" borderId="0" applyFill="0" applyBorder="0" applyProtection="0">
      <alignment wrapText="1"/>
      <protection locked="0"/>
    </xf>
    <xf numFmtId="0" fontId="34" fillId="0" borderId="0"/>
    <xf numFmtId="9" fontId="30" fillId="0" borderId="0" applyFont="0" applyFill="0" applyBorder="0" applyAlignment="0" applyProtection="0"/>
    <xf numFmtId="9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ill="1"/>
    <xf numFmtId="0" fontId="6" fillId="0" borderId="1" xfId="2" applyFont="1" applyFill="1" applyBorder="1" applyAlignment="1">
      <alignment vertical="center" wrapText="1"/>
    </xf>
    <xf numFmtId="41" fontId="0" fillId="0" borderId="0" xfId="0" applyNumberFormat="1" applyFill="1"/>
    <xf numFmtId="1" fontId="6" fillId="0" borderId="1" xfId="2" applyNumberFormat="1" applyFont="1" applyFill="1" applyBorder="1" applyAlignment="1">
      <alignment vertical="center" wrapText="1"/>
    </xf>
    <xf numFmtId="0" fontId="7" fillId="0" borderId="0" xfId="0" applyFont="1" applyFill="1" applyBorder="1" applyAlignment="1"/>
    <xf numFmtId="41" fontId="7" fillId="0" borderId="0" xfId="0" applyNumberFormat="1" applyFont="1" applyFill="1" applyBorder="1" applyAlignment="1"/>
    <xf numFmtId="0" fontId="0" fillId="0" borderId="0" xfId="0" applyFont="1" applyFill="1"/>
    <xf numFmtId="0" fontId="8" fillId="0" borderId="2" xfId="2" applyFont="1" applyFill="1" applyBorder="1" applyAlignment="1">
      <alignment vertical="center" wrapText="1"/>
    </xf>
    <xf numFmtId="49" fontId="3" fillId="0" borderId="0" xfId="0" applyNumberFormat="1" applyFont="1" applyFill="1"/>
    <xf numFmtId="0" fontId="16" fillId="0" borderId="4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9" fillId="0" borderId="9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8" fillId="0" borderId="10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9" fontId="5" fillId="0" borderId="8" xfId="2" applyNumberFormat="1" applyFont="1" applyFill="1" applyBorder="1" applyAlignment="1">
      <alignment horizontal="center" vertical="center" wrapText="1"/>
    </xf>
    <xf numFmtId="0" fontId="21" fillId="0" borderId="8" xfId="2" applyFont="1" applyFill="1" applyBorder="1" applyAlignment="1">
      <alignment vertical="center" wrapText="1"/>
    </xf>
    <xf numFmtId="164" fontId="5" fillId="0" borderId="8" xfId="2" applyNumberFormat="1" applyFont="1" applyFill="1" applyBorder="1" applyAlignment="1">
      <alignment horizontal="center" vertical="center" wrapText="1"/>
    </xf>
    <xf numFmtId="164" fontId="5" fillId="0" borderId="8" xfId="2" applyNumberFormat="1" applyFont="1" applyFill="1" applyBorder="1" applyAlignment="1">
      <alignment horizontal="center" vertical="center"/>
    </xf>
    <xf numFmtId="4" fontId="5" fillId="0" borderId="8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165" fontId="5" fillId="0" borderId="5" xfId="2" applyNumberFormat="1" applyFont="1" applyFill="1" applyBorder="1" applyAlignment="1">
      <alignment horizontal="center" vertical="center" wrapText="1"/>
    </xf>
    <xf numFmtId="41" fontId="6" fillId="0" borderId="11" xfId="2" applyNumberFormat="1" applyFont="1" applyFill="1" applyBorder="1" applyAlignment="1">
      <alignment horizontal="center" vertical="center" wrapText="1"/>
    </xf>
    <xf numFmtId="43" fontId="6" fillId="0" borderId="9" xfId="2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165" fontId="23" fillId="0" borderId="3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9" fontId="24" fillId="0" borderId="8" xfId="2" applyNumberFormat="1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/>
    <xf numFmtId="9" fontId="5" fillId="0" borderId="6" xfId="2" applyNumberFormat="1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vertical="center" wrapText="1"/>
    </xf>
    <xf numFmtId="164" fontId="5" fillId="0" borderId="3" xfId="2" applyNumberFormat="1" applyFont="1" applyFill="1" applyBorder="1" applyAlignment="1">
      <alignment horizontal="center" vertical="center"/>
    </xf>
    <xf numFmtId="164" fontId="5" fillId="0" borderId="3" xfId="2" applyNumberFormat="1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9" fontId="5" fillId="0" borderId="3" xfId="2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9" fontId="24" fillId="0" borderId="6" xfId="2" applyNumberFormat="1" applyFont="1" applyFill="1" applyBorder="1" applyAlignment="1">
      <alignment horizontal="center" vertical="center" wrapText="1"/>
    </xf>
    <xf numFmtId="9" fontId="5" fillId="0" borderId="0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1" fontId="0" fillId="0" borderId="0" xfId="0" applyNumberFormat="1" applyFill="1"/>
    <xf numFmtId="167" fontId="0" fillId="0" borderId="0" xfId="1" applyFont="1" applyFill="1"/>
    <xf numFmtId="0" fontId="2" fillId="0" borderId="0" xfId="0" applyFont="1" applyFill="1"/>
    <xf numFmtId="0" fontId="25" fillId="0" borderId="3" xfId="2" applyFont="1" applyFill="1" applyBorder="1" applyAlignment="1">
      <alignment vertical="center" wrapText="1"/>
    </xf>
    <xf numFmtId="0" fontId="35" fillId="0" borderId="0" xfId="28" applyFont="1" applyFill="1" applyBorder="1" applyAlignment="1">
      <alignment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5" fillId="0" borderId="0" xfId="28" applyFont="1" applyFill="1" applyBorder="1" applyAlignment="1">
      <alignment horizontal="right" vertical="top" wrapText="1"/>
    </xf>
    <xf numFmtId="0" fontId="35" fillId="0" borderId="0" xfId="28" applyFont="1" applyFill="1" applyBorder="1" applyAlignment="1">
      <alignment horizontal="right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8" xfId="2" applyNumberFormat="1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7" xfId="2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9" fillId="0" borderId="7" xfId="2" applyFont="1" applyFill="1" applyBorder="1" applyAlignment="1">
      <alignment vertical="center" wrapText="1"/>
    </xf>
    <xf numFmtId="49" fontId="14" fillId="0" borderId="3" xfId="2" applyNumberFormat="1" applyFont="1" applyFill="1" applyBorder="1" applyAlignment="1">
      <alignment horizontal="center" vertical="center" wrapText="1"/>
    </xf>
    <xf numFmtId="49" fontId="12" fillId="0" borderId="5" xfId="2" applyNumberFormat="1" applyFont="1" applyFill="1" applyBorder="1" applyAlignment="1">
      <alignment horizontal="center" vertical="center" wrapText="1"/>
    </xf>
    <xf numFmtId="49" fontId="12" fillId="0" borderId="8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1" fontId="7" fillId="0" borderId="1" xfId="0" applyNumberFormat="1" applyFont="1" applyFill="1" applyBorder="1" applyAlignment="1">
      <alignment horizontal="center"/>
    </xf>
    <xf numFmtId="0" fontId="8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3" fontId="26" fillId="0" borderId="3" xfId="0" applyNumberFormat="1" applyFont="1" applyFill="1" applyBorder="1"/>
    <xf numFmtId="3" fontId="6" fillId="0" borderId="3" xfId="2" applyNumberFormat="1" applyFont="1" applyFill="1" applyBorder="1" applyAlignment="1">
      <alignment vertical="center" wrapText="1"/>
    </xf>
    <xf numFmtId="3" fontId="24" fillId="0" borderId="3" xfId="2" applyNumberFormat="1" applyFont="1" applyFill="1" applyBorder="1" applyAlignment="1">
      <alignment vertical="center" wrapText="1"/>
    </xf>
    <xf numFmtId="3" fontId="6" fillId="0" borderId="8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4" fontId="6" fillId="0" borderId="3" xfId="2" applyNumberFormat="1" applyFont="1" applyFill="1" applyBorder="1" applyAlignment="1">
      <alignment horizontal="center"/>
    </xf>
    <xf numFmtId="41" fontId="6" fillId="0" borderId="3" xfId="2" applyNumberFormat="1" applyFont="1" applyFill="1" applyBorder="1" applyAlignment="1">
      <alignment horizontal="center"/>
    </xf>
    <xf numFmtId="43" fontId="6" fillId="0" borderId="3" xfId="2" applyNumberFormat="1" applyFont="1" applyFill="1" applyBorder="1" applyAlignment="1">
      <alignment horizont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X75"/>
  <sheetViews>
    <sheetView tabSelected="1" topLeftCell="B1" zoomScale="90" zoomScaleNormal="90" zoomScaleSheetLayoutView="90" workbookViewId="0">
      <pane xSplit="11" ySplit="7" topLeftCell="M8" activePane="bottomRight" state="frozen"/>
      <selection activeCell="T64" sqref="T64"/>
      <selection pane="topRight" activeCell="T64" sqref="T64"/>
      <selection pane="bottomLeft" activeCell="T64" sqref="T64"/>
      <selection pane="bottomRight" activeCell="C2" sqref="C2"/>
    </sheetView>
  </sheetViews>
  <sheetFormatPr defaultColWidth="9.140625" defaultRowHeight="15" x14ac:dyDescent="0.25"/>
  <cols>
    <col min="1" max="1" width="6.42578125" style="1" customWidth="1"/>
    <col min="2" max="2" width="28.5703125" style="1" customWidth="1"/>
    <col min="3" max="3" width="26" style="29" customWidth="1"/>
    <col min="4" max="5" width="10.28515625" style="29" hidden="1" customWidth="1"/>
    <col min="6" max="6" width="8.7109375" style="29" hidden="1" customWidth="1"/>
    <col min="7" max="7" width="11.5703125" style="29" hidden="1" customWidth="1"/>
    <col min="8" max="8" width="14.28515625" style="49" hidden="1" customWidth="1"/>
    <col min="9" max="9" width="7.42578125" style="29" hidden="1" customWidth="1"/>
    <col min="10" max="10" width="12.7109375" style="29" hidden="1" customWidth="1"/>
    <col min="11" max="11" width="14" style="29" customWidth="1"/>
    <col min="12" max="12" width="14" style="1" customWidth="1"/>
    <col min="13" max="13" width="10.85546875" style="47" hidden="1" customWidth="1"/>
    <col min="14" max="14" width="15.85546875" style="47" hidden="1" customWidth="1"/>
    <col min="15" max="15" width="9.42578125" style="47" customWidth="1"/>
    <col min="16" max="16" width="15.85546875" style="47" customWidth="1"/>
    <col min="17" max="17" width="9.5703125" style="1" hidden="1" customWidth="1"/>
    <col min="18" max="18" width="17.5703125" style="1" hidden="1" customWidth="1"/>
    <col min="19" max="19" width="9.140625" style="1" hidden="1" customWidth="1"/>
    <col min="20" max="20" width="14.85546875" style="1" hidden="1" customWidth="1"/>
    <col min="21" max="21" width="9.7109375" style="1" hidden="1" customWidth="1"/>
    <col min="22" max="22" width="15.28515625" style="1" hidden="1" customWidth="1"/>
    <col min="23" max="23" width="9" style="1" hidden="1" customWidth="1"/>
    <col min="24" max="24" width="15.140625" style="1" hidden="1" customWidth="1"/>
    <col min="25" max="25" width="10.42578125" style="1" hidden="1" customWidth="1"/>
    <col min="26" max="26" width="14.5703125" style="1" hidden="1" customWidth="1"/>
    <col min="27" max="27" width="11" style="1" hidden="1" customWidth="1"/>
    <col min="28" max="28" width="14.42578125" style="1" hidden="1" customWidth="1"/>
    <col min="29" max="29" width="9.140625" style="1" hidden="1" customWidth="1"/>
    <col min="30" max="30" width="14.28515625" style="1" hidden="1" customWidth="1"/>
    <col min="31" max="31" width="10.85546875" style="1" hidden="1" customWidth="1"/>
    <col min="32" max="32" width="15.85546875" style="1" hidden="1" customWidth="1"/>
    <col min="33" max="33" width="10.28515625" style="1" customWidth="1"/>
    <col min="34" max="34" width="15.7109375" style="1" customWidth="1"/>
    <col min="35" max="35" width="10.28515625" style="1" hidden="1" customWidth="1"/>
    <col min="36" max="36" width="14.5703125" style="1" hidden="1" customWidth="1"/>
    <col min="37" max="37" width="9.5703125" style="1" hidden="1" customWidth="1"/>
    <col min="38" max="38" width="14.28515625" style="1" hidden="1" customWidth="1"/>
    <col min="39" max="39" width="9.42578125" style="1" hidden="1" customWidth="1"/>
    <col min="40" max="40" width="14.7109375" style="1" hidden="1" customWidth="1"/>
    <col min="41" max="41" width="8.5703125" style="1" hidden="1" customWidth="1"/>
    <col min="42" max="42" width="14.28515625" style="1" hidden="1" customWidth="1"/>
    <col min="43" max="43" width="9.28515625" style="1" hidden="1" customWidth="1"/>
    <col min="44" max="44" width="15.7109375" style="1" hidden="1" customWidth="1"/>
    <col min="45" max="45" width="11" style="1" hidden="1" customWidth="1"/>
    <col min="46" max="46" width="14.28515625" style="1" hidden="1" customWidth="1"/>
    <col min="47" max="47" width="11" style="1" hidden="1" customWidth="1"/>
    <col min="48" max="48" width="13.28515625" style="1" hidden="1" customWidth="1"/>
    <col min="49" max="49" width="10.85546875" style="1" hidden="1" customWidth="1"/>
    <col min="50" max="50" width="20.28515625" style="1" hidden="1" customWidth="1"/>
    <col min="51" max="51" width="0" style="1" hidden="1" customWidth="1"/>
    <col min="52" max="16384" width="9.140625" style="1"/>
  </cols>
  <sheetData>
    <row r="1" spans="1:50" x14ac:dyDescent="0.25">
      <c r="AG1" s="51"/>
      <c r="AH1" s="56" t="s">
        <v>138</v>
      </c>
      <c r="AI1" s="56"/>
    </row>
    <row r="2" spans="1:50" ht="30" customHeight="1" x14ac:dyDescent="0.25">
      <c r="P2" s="57" t="s">
        <v>137</v>
      </c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</row>
    <row r="3" spans="1:50" ht="63.75" customHeight="1" x14ac:dyDescent="0.25"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3"/>
      <c r="AJ3" s="4"/>
      <c r="AK3" s="2"/>
      <c r="AL3" s="5"/>
      <c r="AM3" s="5"/>
      <c r="AN3" s="5"/>
      <c r="AO3" s="5"/>
      <c r="AP3" s="5"/>
      <c r="AQ3" s="5"/>
      <c r="AR3" s="6" t="e">
        <f>#REF!</f>
        <v>#REF!</v>
      </c>
      <c r="AS3" s="5"/>
      <c r="AT3" s="6" t="e">
        <f>#REF!</f>
        <v>#REF!</v>
      </c>
      <c r="AU3" s="87" t="e">
        <f>#REF!-1200006</f>
        <v>#REF!</v>
      </c>
      <c r="AV3" s="87"/>
    </row>
    <row r="4" spans="1:50" s="7" customFormat="1" ht="81.75" customHeight="1" x14ac:dyDescent="0.25">
      <c r="A4" s="88" t="s">
        <v>1</v>
      </c>
      <c r="B4" s="89" t="s">
        <v>2</v>
      </c>
      <c r="C4" s="91" t="s">
        <v>3</v>
      </c>
      <c r="D4" s="92" t="s">
        <v>4</v>
      </c>
      <c r="E4" s="92"/>
      <c r="F4" s="92" t="s">
        <v>4</v>
      </c>
      <c r="G4" s="92"/>
      <c r="H4" s="88" t="s">
        <v>5</v>
      </c>
      <c r="I4" s="88" t="s">
        <v>1</v>
      </c>
      <c r="J4" s="88" t="s">
        <v>6</v>
      </c>
      <c r="K4" s="67" t="s">
        <v>7</v>
      </c>
      <c r="L4" s="67" t="s">
        <v>8</v>
      </c>
      <c r="M4" s="65" t="s">
        <v>9</v>
      </c>
      <c r="N4" s="66"/>
      <c r="O4" s="65" t="s">
        <v>10</v>
      </c>
      <c r="P4" s="66"/>
      <c r="Q4" s="65" t="s">
        <v>11</v>
      </c>
      <c r="R4" s="66"/>
      <c r="S4" s="65" t="s">
        <v>12</v>
      </c>
      <c r="T4" s="66"/>
      <c r="U4" s="65" t="s">
        <v>13</v>
      </c>
      <c r="V4" s="66"/>
      <c r="W4" s="65" t="s">
        <v>14</v>
      </c>
      <c r="X4" s="66"/>
      <c r="Y4" s="65" t="s">
        <v>15</v>
      </c>
      <c r="Z4" s="66"/>
      <c r="AA4" s="65" t="s">
        <v>16</v>
      </c>
      <c r="AB4" s="66"/>
      <c r="AC4" s="65" t="s">
        <v>17</v>
      </c>
      <c r="AD4" s="66"/>
      <c r="AE4" s="65" t="s">
        <v>18</v>
      </c>
      <c r="AF4" s="66"/>
      <c r="AG4" s="65" t="s">
        <v>19</v>
      </c>
      <c r="AH4" s="66"/>
      <c r="AI4" s="65" t="s">
        <v>20</v>
      </c>
      <c r="AJ4" s="66"/>
      <c r="AK4" s="80" t="s">
        <v>21</v>
      </c>
      <c r="AL4" s="81"/>
      <c r="AM4" s="80" t="s">
        <v>22</v>
      </c>
      <c r="AN4" s="81"/>
      <c r="AO4" s="80" t="s">
        <v>23</v>
      </c>
      <c r="AP4" s="81"/>
      <c r="AQ4" s="80" t="s">
        <v>24</v>
      </c>
      <c r="AR4" s="81"/>
      <c r="AS4" s="80" t="s">
        <v>25</v>
      </c>
      <c r="AT4" s="81"/>
      <c r="AU4" s="80" t="s">
        <v>26</v>
      </c>
      <c r="AV4" s="81"/>
      <c r="AW4" s="82" t="s">
        <v>27</v>
      </c>
      <c r="AX4" s="82"/>
    </row>
    <row r="5" spans="1:50" s="9" customFormat="1" ht="14.45" customHeight="1" x14ac:dyDescent="0.25">
      <c r="A5" s="88"/>
      <c r="B5" s="89"/>
      <c r="C5" s="91"/>
      <c r="D5" s="83" t="s">
        <v>28</v>
      </c>
      <c r="E5" s="83" t="s">
        <v>29</v>
      </c>
      <c r="F5" s="8"/>
      <c r="G5" s="52"/>
      <c r="H5" s="88"/>
      <c r="I5" s="88"/>
      <c r="J5" s="88"/>
      <c r="K5" s="67"/>
      <c r="L5" s="67"/>
      <c r="M5" s="75" t="s">
        <v>30</v>
      </c>
      <c r="N5" s="77"/>
      <c r="O5" s="75" t="s">
        <v>31</v>
      </c>
      <c r="P5" s="77"/>
      <c r="Q5" s="85" t="s">
        <v>32</v>
      </c>
      <c r="R5" s="86"/>
      <c r="S5" s="75" t="s">
        <v>33</v>
      </c>
      <c r="T5" s="77"/>
      <c r="U5" s="75" t="s">
        <v>34</v>
      </c>
      <c r="V5" s="77"/>
      <c r="W5" s="75" t="s">
        <v>35</v>
      </c>
      <c r="X5" s="76"/>
      <c r="Y5" s="75" t="s">
        <v>36</v>
      </c>
      <c r="Z5" s="76"/>
      <c r="AA5" s="75" t="s">
        <v>37</v>
      </c>
      <c r="AB5" s="76"/>
      <c r="AC5" s="75" t="s">
        <v>38</v>
      </c>
      <c r="AD5" s="77"/>
      <c r="AE5" s="75" t="s">
        <v>39</v>
      </c>
      <c r="AF5" s="77"/>
      <c r="AG5" s="75" t="s">
        <v>40</v>
      </c>
      <c r="AH5" s="77"/>
      <c r="AI5" s="75" t="s">
        <v>41</v>
      </c>
      <c r="AJ5" s="77"/>
      <c r="AK5" s="78" t="s">
        <v>42</v>
      </c>
      <c r="AL5" s="79"/>
      <c r="AM5" s="78" t="s">
        <v>43</v>
      </c>
      <c r="AN5" s="79"/>
      <c r="AO5" s="78" t="s">
        <v>44</v>
      </c>
      <c r="AP5" s="79"/>
      <c r="AQ5" s="78" t="s">
        <v>45</v>
      </c>
      <c r="AR5" s="79"/>
      <c r="AS5" s="78" t="s">
        <v>46</v>
      </c>
      <c r="AT5" s="79"/>
      <c r="AU5" s="74" t="s">
        <v>47</v>
      </c>
      <c r="AV5" s="63"/>
      <c r="AW5" s="82"/>
      <c r="AX5" s="82"/>
    </row>
    <row r="6" spans="1:50" s="9" customFormat="1" ht="14.45" customHeight="1" x14ac:dyDescent="0.25">
      <c r="A6" s="88"/>
      <c r="B6" s="89"/>
      <c r="C6" s="91"/>
      <c r="D6" s="84"/>
      <c r="E6" s="84"/>
      <c r="F6" s="8"/>
      <c r="G6" s="52"/>
      <c r="H6" s="88"/>
      <c r="I6" s="88"/>
      <c r="J6" s="88"/>
      <c r="K6" s="67"/>
      <c r="L6" s="67"/>
      <c r="M6" s="63" t="s">
        <v>48</v>
      </c>
      <c r="N6" s="64"/>
      <c r="O6" s="63" t="s">
        <v>48</v>
      </c>
      <c r="P6" s="64"/>
      <c r="Q6" s="63" t="s">
        <v>48</v>
      </c>
      <c r="R6" s="64"/>
      <c r="S6" s="63" t="s">
        <v>48</v>
      </c>
      <c r="T6" s="64"/>
      <c r="U6" s="63" t="s">
        <v>48</v>
      </c>
      <c r="V6" s="64"/>
      <c r="W6" s="63" t="s">
        <v>48</v>
      </c>
      <c r="X6" s="64"/>
      <c r="Y6" s="63" t="s">
        <v>48</v>
      </c>
      <c r="Z6" s="64"/>
      <c r="AA6" s="63" t="s">
        <v>48</v>
      </c>
      <c r="AB6" s="64"/>
      <c r="AC6" s="63" t="s">
        <v>48</v>
      </c>
      <c r="AD6" s="64"/>
      <c r="AE6" s="63" t="s">
        <v>48</v>
      </c>
      <c r="AF6" s="64"/>
      <c r="AG6" s="63" t="s">
        <v>48</v>
      </c>
      <c r="AH6" s="64"/>
      <c r="AI6" s="63" t="s">
        <v>48</v>
      </c>
      <c r="AJ6" s="64"/>
      <c r="AK6" s="63" t="s">
        <v>48</v>
      </c>
      <c r="AL6" s="64"/>
      <c r="AM6" s="63" t="s">
        <v>48</v>
      </c>
      <c r="AN6" s="64"/>
      <c r="AO6" s="63" t="s">
        <v>48</v>
      </c>
      <c r="AP6" s="64"/>
      <c r="AQ6" s="63" t="s">
        <v>48</v>
      </c>
      <c r="AR6" s="64"/>
      <c r="AS6" s="63" t="s">
        <v>48</v>
      </c>
      <c r="AT6" s="64"/>
      <c r="AU6" s="63" t="s">
        <v>48</v>
      </c>
      <c r="AV6" s="64"/>
      <c r="AW6" s="63" t="s">
        <v>48</v>
      </c>
      <c r="AX6" s="64"/>
    </row>
    <row r="7" spans="1:50" s="15" customFormat="1" ht="40.5" customHeight="1" x14ac:dyDescent="0.2">
      <c r="A7" s="84"/>
      <c r="B7" s="90"/>
      <c r="C7" s="90"/>
      <c r="D7" s="10" t="s">
        <v>49</v>
      </c>
      <c r="E7" s="10" t="s">
        <v>49</v>
      </c>
      <c r="F7" s="11" t="s">
        <v>49</v>
      </c>
      <c r="G7" s="53" t="s">
        <v>50</v>
      </c>
      <c r="H7" s="84"/>
      <c r="I7" s="84"/>
      <c r="J7" s="93"/>
      <c r="K7" s="68"/>
      <c r="L7" s="68"/>
      <c r="M7" s="12" t="s">
        <v>51</v>
      </c>
      <c r="N7" s="12" t="s">
        <v>52</v>
      </c>
      <c r="O7" s="12" t="s">
        <v>51</v>
      </c>
      <c r="P7" s="12" t="s">
        <v>52</v>
      </c>
      <c r="Q7" s="12" t="s">
        <v>51</v>
      </c>
      <c r="R7" s="12" t="s">
        <v>52</v>
      </c>
      <c r="S7" s="12" t="s">
        <v>51</v>
      </c>
      <c r="T7" s="12" t="s">
        <v>52</v>
      </c>
      <c r="U7" s="12" t="s">
        <v>51</v>
      </c>
      <c r="V7" s="12" t="s">
        <v>52</v>
      </c>
      <c r="W7" s="12" t="s">
        <v>53</v>
      </c>
      <c r="X7" s="12" t="s">
        <v>52</v>
      </c>
      <c r="Y7" s="12" t="s">
        <v>53</v>
      </c>
      <c r="Z7" s="12" t="s">
        <v>52</v>
      </c>
      <c r="AA7" s="12" t="s">
        <v>53</v>
      </c>
      <c r="AB7" s="12" t="s">
        <v>52</v>
      </c>
      <c r="AC7" s="12" t="s">
        <v>51</v>
      </c>
      <c r="AD7" s="12" t="s">
        <v>52</v>
      </c>
      <c r="AE7" s="12" t="s">
        <v>51</v>
      </c>
      <c r="AF7" s="12" t="s">
        <v>52</v>
      </c>
      <c r="AG7" s="12" t="s">
        <v>51</v>
      </c>
      <c r="AH7" s="12" t="s">
        <v>52</v>
      </c>
      <c r="AI7" s="12" t="s">
        <v>51</v>
      </c>
      <c r="AJ7" s="12" t="s">
        <v>52</v>
      </c>
      <c r="AK7" s="12" t="s">
        <v>51</v>
      </c>
      <c r="AL7" s="12" t="s">
        <v>52</v>
      </c>
      <c r="AM7" s="12" t="s">
        <v>51</v>
      </c>
      <c r="AN7" s="12" t="s">
        <v>52</v>
      </c>
      <c r="AO7" s="12" t="s">
        <v>51</v>
      </c>
      <c r="AP7" s="12" t="s">
        <v>52</v>
      </c>
      <c r="AQ7" s="12" t="s">
        <v>51</v>
      </c>
      <c r="AR7" s="12" t="s">
        <v>52</v>
      </c>
      <c r="AS7" s="12" t="s">
        <v>51</v>
      </c>
      <c r="AT7" s="12" t="s">
        <v>52</v>
      </c>
      <c r="AU7" s="12" t="s">
        <v>53</v>
      </c>
      <c r="AV7" s="13" t="s">
        <v>52</v>
      </c>
      <c r="AW7" s="12" t="s">
        <v>51</v>
      </c>
      <c r="AX7" s="14" t="s">
        <v>54</v>
      </c>
    </row>
    <row r="8" spans="1:50" s="15" customFormat="1" ht="14.25" hidden="1" customHeight="1" x14ac:dyDescent="0.2">
      <c r="A8" s="16"/>
      <c r="B8" s="17">
        <v>1</v>
      </c>
      <c r="C8" s="18">
        <f>B8+1</f>
        <v>2</v>
      </c>
      <c r="D8" s="18"/>
      <c r="E8" s="18"/>
      <c r="F8" s="18">
        <f>C8+1</f>
        <v>3</v>
      </c>
      <c r="G8" s="18">
        <f t="shared" ref="G8:AX8" si="0">F8+1</f>
        <v>4</v>
      </c>
      <c r="H8" s="18">
        <f t="shared" si="0"/>
        <v>5</v>
      </c>
      <c r="I8" s="18">
        <f t="shared" si="0"/>
        <v>6</v>
      </c>
      <c r="J8" s="18"/>
      <c r="K8" s="18"/>
      <c r="L8" s="18">
        <f>I8+1</f>
        <v>7</v>
      </c>
      <c r="M8" s="18">
        <f t="shared" si="0"/>
        <v>8</v>
      </c>
      <c r="N8" s="18">
        <f t="shared" si="0"/>
        <v>9</v>
      </c>
      <c r="O8" s="18">
        <f t="shared" si="0"/>
        <v>10</v>
      </c>
      <c r="P8" s="18">
        <f t="shared" si="0"/>
        <v>11</v>
      </c>
      <c r="Q8" s="18">
        <f t="shared" si="0"/>
        <v>12</v>
      </c>
      <c r="R8" s="18">
        <f t="shared" si="0"/>
        <v>13</v>
      </c>
      <c r="S8" s="18">
        <f t="shared" si="0"/>
        <v>14</v>
      </c>
      <c r="T8" s="18">
        <f t="shared" si="0"/>
        <v>15</v>
      </c>
      <c r="U8" s="18">
        <f t="shared" si="0"/>
        <v>16</v>
      </c>
      <c r="V8" s="18">
        <f t="shared" si="0"/>
        <v>17</v>
      </c>
      <c r="W8" s="18">
        <f t="shared" si="0"/>
        <v>18</v>
      </c>
      <c r="X8" s="18">
        <f t="shared" si="0"/>
        <v>19</v>
      </c>
      <c r="Y8" s="18">
        <f t="shared" si="0"/>
        <v>20</v>
      </c>
      <c r="Z8" s="18">
        <f t="shared" si="0"/>
        <v>21</v>
      </c>
      <c r="AA8" s="18">
        <f t="shared" si="0"/>
        <v>22</v>
      </c>
      <c r="AB8" s="18">
        <f t="shared" si="0"/>
        <v>23</v>
      </c>
      <c r="AC8" s="18">
        <f t="shared" si="0"/>
        <v>24</v>
      </c>
      <c r="AD8" s="18">
        <f t="shared" si="0"/>
        <v>25</v>
      </c>
      <c r="AE8" s="18">
        <f t="shared" si="0"/>
        <v>26</v>
      </c>
      <c r="AF8" s="18">
        <f t="shared" si="0"/>
        <v>27</v>
      </c>
      <c r="AG8" s="18">
        <f t="shared" si="0"/>
        <v>28</v>
      </c>
      <c r="AH8" s="18">
        <f t="shared" si="0"/>
        <v>29</v>
      </c>
      <c r="AI8" s="18">
        <f t="shared" si="0"/>
        <v>30</v>
      </c>
      <c r="AJ8" s="18">
        <f t="shared" si="0"/>
        <v>31</v>
      </c>
      <c r="AK8" s="18">
        <f t="shared" si="0"/>
        <v>32</v>
      </c>
      <c r="AL8" s="18">
        <f t="shared" si="0"/>
        <v>33</v>
      </c>
      <c r="AM8" s="18">
        <f t="shared" si="0"/>
        <v>34</v>
      </c>
      <c r="AN8" s="18">
        <f t="shared" si="0"/>
        <v>35</v>
      </c>
      <c r="AO8" s="18">
        <f t="shared" si="0"/>
        <v>36</v>
      </c>
      <c r="AP8" s="18">
        <f t="shared" si="0"/>
        <v>37</v>
      </c>
      <c r="AQ8" s="18">
        <f t="shared" si="0"/>
        <v>38</v>
      </c>
      <c r="AR8" s="18">
        <f t="shared" si="0"/>
        <v>39</v>
      </c>
      <c r="AS8" s="18">
        <f t="shared" si="0"/>
        <v>40</v>
      </c>
      <c r="AT8" s="18">
        <f t="shared" si="0"/>
        <v>41</v>
      </c>
      <c r="AU8" s="18">
        <f t="shared" si="0"/>
        <v>42</v>
      </c>
      <c r="AV8" s="18">
        <f t="shared" si="0"/>
        <v>43</v>
      </c>
      <c r="AW8" s="18">
        <f t="shared" si="0"/>
        <v>44</v>
      </c>
      <c r="AX8" s="18">
        <f t="shared" si="0"/>
        <v>45</v>
      </c>
    </row>
    <row r="9" spans="1:50" s="29" customFormat="1" ht="15.75" x14ac:dyDescent="0.25">
      <c r="A9" s="19">
        <v>0.15</v>
      </c>
      <c r="B9" s="71" t="s">
        <v>55</v>
      </c>
      <c r="C9" s="20" t="s">
        <v>56</v>
      </c>
      <c r="D9" s="21">
        <v>1.4</v>
      </c>
      <c r="E9" s="21">
        <v>1.68</v>
      </c>
      <c r="F9" s="22">
        <v>1.5549999999999999</v>
      </c>
      <c r="G9" s="21"/>
      <c r="H9" s="23">
        <v>182526</v>
      </c>
      <c r="I9" s="19">
        <v>0.2</v>
      </c>
      <c r="J9" s="23">
        <v>202786.386</v>
      </c>
      <c r="K9" s="23">
        <f>H9*(D9*I9+(1-I9))</f>
        <v>197128.08000000002</v>
      </c>
      <c r="L9" s="23">
        <f>H9*(E9*I9+(1-I9))</f>
        <v>207349.53600000002</v>
      </c>
      <c r="M9" s="24">
        <v>3</v>
      </c>
      <c r="N9" s="24">
        <f>M9*K9</f>
        <v>591384.24</v>
      </c>
      <c r="O9" s="24"/>
      <c r="P9" s="24">
        <f>O9*K9</f>
        <v>0</v>
      </c>
      <c r="Q9" s="25">
        <v>6</v>
      </c>
      <c r="R9" s="24">
        <f>Q9*K9</f>
        <v>1182768.48</v>
      </c>
      <c r="S9" s="24"/>
      <c r="T9" s="24">
        <f>S9*K9</f>
        <v>0</v>
      </c>
      <c r="U9" s="24"/>
      <c r="V9" s="24">
        <f>SUM(K9*U9)</f>
        <v>0</v>
      </c>
      <c r="W9" s="24"/>
      <c r="X9" s="24">
        <f>SUM(W9*K9)</f>
        <v>0</v>
      </c>
      <c r="Y9" s="24"/>
      <c r="Z9" s="24">
        <f>Y9*K9</f>
        <v>0</v>
      </c>
      <c r="AA9" s="24"/>
      <c r="AB9" s="24">
        <f>AA9*K9</f>
        <v>0</v>
      </c>
      <c r="AC9" s="24"/>
      <c r="AD9" s="24">
        <f>SUM(K9*AC9)</f>
        <v>0</v>
      </c>
      <c r="AE9" s="24"/>
      <c r="AF9" s="24">
        <f>SUM(K9*AE9)</f>
        <v>0</v>
      </c>
      <c r="AG9" s="24">
        <f>9+10</f>
        <v>19</v>
      </c>
      <c r="AH9" s="24">
        <f>AG9*K9</f>
        <v>3745433.5200000005</v>
      </c>
      <c r="AI9" s="24">
        <v>5</v>
      </c>
      <c r="AJ9" s="24">
        <f>AI9*K9</f>
        <v>985640.40000000014</v>
      </c>
      <c r="AK9" s="24">
        <v>10</v>
      </c>
      <c r="AL9" s="24">
        <f>AK9*K9</f>
        <v>1971280.8000000003</v>
      </c>
      <c r="AM9" s="24"/>
      <c r="AN9" s="24"/>
      <c r="AO9" s="24"/>
      <c r="AP9" s="24"/>
      <c r="AQ9" s="24"/>
      <c r="AR9" s="24"/>
      <c r="AS9" s="24"/>
      <c r="AT9" s="24"/>
      <c r="AU9" s="24"/>
      <c r="AV9" s="26"/>
      <c r="AW9" s="27">
        <f t="shared" ref="AW9:AX40" si="1">Q9+O9+S9+U9+M9+W9+Y9+AA9+AC9+AE9+AG9+AI9+AK9+AM9+AO9+AQ9+AU9+AS9</f>
        <v>43</v>
      </c>
      <c r="AX9" s="28">
        <f>R9+P9+T9+V9+N9+X9+Z9+AB9+AD9+AF9+AH9+AJ9+AL9+AN9+AP9+AR9+AV9+AT9</f>
        <v>8476507.4400000013</v>
      </c>
    </row>
    <row r="10" spans="1:50" s="29" customFormat="1" ht="15.75" hidden="1" x14ac:dyDescent="0.25">
      <c r="A10" s="19">
        <v>0.3</v>
      </c>
      <c r="B10" s="72"/>
      <c r="C10" s="20" t="s">
        <v>57</v>
      </c>
      <c r="D10" s="21">
        <v>1.4</v>
      </c>
      <c r="E10" s="21">
        <v>1.68</v>
      </c>
      <c r="F10" s="22">
        <v>1.5549999999999999</v>
      </c>
      <c r="G10" s="21"/>
      <c r="H10" s="23">
        <v>196459</v>
      </c>
      <c r="I10" s="19">
        <v>0.26</v>
      </c>
      <c r="J10" s="23">
        <v>224808.03369999997</v>
      </c>
      <c r="K10" s="23">
        <f t="shared" ref="K10:K68" si="2">H10*(D10*I10+(1-I10))</f>
        <v>216890.736</v>
      </c>
      <c r="L10" s="23">
        <f t="shared" ref="L10:L68" si="3">H10*(E10*I10+(1-I10))</f>
        <v>231192.95120000001</v>
      </c>
      <c r="M10" s="24">
        <v>5</v>
      </c>
      <c r="N10" s="24">
        <f t="shared" ref="N10:N68" si="4">M10*K10</f>
        <v>1084453.68</v>
      </c>
      <c r="O10" s="24"/>
      <c r="P10" s="24">
        <f t="shared" ref="P10:P68" si="5">O10*K10</f>
        <v>0</v>
      </c>
      <c r="Q10" s="25"/>
      <c r="R10" s="24">
        <f t="shared" ref="R10:R68" si="6">Q10*K10</f>
        <v>0</v>
      </c>
      <c r="S10" s="24"/>
      <c r="T10" s="24">
        <f t="shared" ref="T10:T68" si="7">S10*K10</f>
        <v>0</v>
      </c>
      <c r="U10" s="24"/>
      <c r="V10" s="24">
        <f t="shared" ref="V10:V68" si="8">SUM(K10*U10)</f>
        <v>0</v>
      </c>
      <c r="W10" s="24"/>
      <c r="X10" s="24">
        <f t="shared" ref="X10:X68" si="9">SUM(W10*K10)</f>
        <v>0</v>
      </c>
      <c r="Y10" s="24"/>
      <c r="Z10" s="24">
        <f t="shared" ref="Z10:Z68" si="10">Y10*K10</f>
        <v>0</v>
      </c>
      <c r="AA10" s="24"/>
      <c r="AB10" s="24">
        <f t="shared" ref="AB10:AB68" si="11">AA10*K10</f>
        <v>0</v>
      </c>
      <c r="AC10" s="24"/>
      <c r="AD10" s="24">
        <f t="shared" ref="AD10:AD68" si="12">SUM(K10*AC10)</f>
        <v>0</v>
      </c>
      <c r="AE10" s="24"/>
      <c r="AF10" s="24">
        <f t="shared" ref="AF10:AF68" si="13">SUM(K10*AE10)</f>
        <v>0</v>
      </c>
      <c r="AG10" s="24"/>
      <c r="AH10" s="24">
        <f t="shared" ref="AH10:AH68" si="14">AG10*K10</f>
        <v>0</v>
      </c>
      <c r="AI10" s="24"/>
      <c r="AJ10" s="24">
        <f t="shared" ref="AJ10:AJ68" si="15">AI10*K10</f>
        <v>0</v>
      </c>
      <c r="AK10" s="24"/>
      <c r="AL10" s="24">
        <f t="shared" ref="AL10:AL68" si="16">AK10*K10</f>
        <v>0</v>
      </c>
      <c r="AM10" s="24"/>
      <c r="AN10" s="24"/>
      <c r="AO10" s="24"/>
      <c r="AP10" s="24"/>
      <c r="AQ10" s="24"/>
      <c r="AR10" s="24"/>
      <c r="AS10" s="24"/>
      <c r="AT10" s="24"/>
      <c r="AU10" s="24"/>
      <c r="AV10" s="26"/>
      <c r="AW10" s="27">
        <f t="shared" si="1"/>
        <v>5</v>
      </c>
      <c r="AX10" s="28">
        <f t="shared" si="1"/>
        <v>1084453.68</v>
      </c>
    </row>
    <row r="11" spans="1:50" s="29" customFormat="1" ht="20.25" hidden="1" customHeight="1" x14ac:dyDescent="0.25">
      <c r="A11" s="19">
        <v>0.3</v>
      </c>
      <c r="B11" s="73" t="s">
        <v>58</v>
      </c>
      <c r="C11" s="20" t="s">
        <v>59</v>
      </c>
      <c r="D11" s="21">
        <v>1.4</v>
      </c>
      <c r="E11" s="21">
        <v>1.68</v>
      </c>
      <c r="F11" s="22">
        <v>1.5549999999999999</v>
      </c>
      <c r="G11" s="21"/>
      <c r="H11" s="23">
        <v>140072</v>
      </c>
      <c r="I11" s="19">
        <v>0.33</v>
      </c>
      <c r="J11" s="23">
        <v>165726.1868</v>
      </c>
      <c r="K11" s="23">
        <f t="shared" si="2"/>
        <v>158561.50399999999</v>
      </c>
      <c r="L11" s="23">
        <f t="shared" si="3"/>
        <v>171504.1568</v>
      </c>
      <c r="M11" s="30"/>
      <c r="N11" s="24">
        <f t="shared" si="4"/>
        <v>0</v>
      </c>
      <c r="O11" s="24"/>
      <c r="P11" s="24">
        <f t="shared" si="5"/>
        <v>0</v>
      </c>
      <c r="Q11" s="31"/>
      <c r="R11" s="24">
        <f t="shared" si="6"/>
        <v>0</v>
      </c>
      <c r="S11" s="24">
        <v>34</v>
      </c>
      <c r="T11" s="24">
        <f t="shared" si="7"/>
        <v>5391091.1359999999</v>
      </c>
      <c r="U11" s="24"/>
      <c r="V11" s="24">
        <f t="shared" si="8"/>
        <v>0</v>
      </c>
      <c r="W11" s="24"/>
      <c r="X11" s="24">
        <f t="shared" si="9"/>
        <v>0</v>
      </c>
      <c r="Y11" s="24"/>
      <c r="Z11" s="24">
        <f t="shared" si="10"/>
        <v>0</v>
      </c>
      <c r="AA11" s="24"/>
      <c r="AB11" s="24">
        <f t="shared" si="11"/>
        <v>0</v>
      </c>
      <c r="AC11" s="24"/>
      <c r="AD11" s="24">
        <f t="shared" si="12"/>
        <v>0</v>
      </c>
      <c r="AE11" s="24"/>
      <c r="AF11" s="24">
        <f t="shared" si="13"/>
        <v>0</v>
      </c>
      <c r="AG11" s="24"/>
      <c r="AH11" s="24">
        <f t="shared" si="14"/>
        <v>0</v>
      </c>
      <c r="AI11" s="24">
        <v>4</v>
      </c>
      <c r="AJ11" s="24">
        <f t="shared" si="15"/>
        <v>634246.01599999995</v>
      </c>
      <c r="AK11" s="24"/>
      <c r="AL11" s="24">
        <f t="shared" si="16"/>
        <v>0</v>
      </c>
      <c r="AM11" s="24"/>
      <c r="AN11" s="24"/>
      <c r="AO11" s="24">
        <v>12</v>
      </c>
      <c r="AP11" s="24">
        <f>SUM(L11*AO11)</f>
        <v>2058049.8816</v>
      </c>
      <c r="AQ11" s="24"/>
      <c r="AR11" s="24"/>
      <c r="AS11" s="24"/>
      <c r="AT11" s="24"/>
      <c r="AU11" s="24"/>
      <c r="AV11" s="26">
        <f>AU11*L11</f>
        <v>0</v>
      </c>
      <c r="AW11" s="27">
        <f t="shared" si="1"/>
        <v>50</v>
      </c>
      <c r="AX11" s="28">
        <f t="shared" si="1"/>
        <v>8083387.0335999997</v>
      </c>
    </row>
    <row r="12" spans="1:50" s="29" customFormat="1" ht="15.75" x14ac:dyDescent="0.25">
      <c r="A12" s="19">
        <v>0.3</v>
      </c>
      <c r="B12" s="72"/>
      <c r="C12" s="20" t="s">
        <v>60</v>
      </c>
      <c r="D12" s="21">
        <v>1.4</v>
      </c>
      <c r="E12" s="21">
        <v>1.68</v>
      </c>
      <c r="F12" s="22">
        <v>1.5549999999999999</v>
      </c>
      <c r="G12" s="21"/>
      <c r="H12" s="23">
        <v>212352</v>
      </c>
      <c r="I12" s="19">
        <v>0.39</v>
      </c>
      <c r="J12" s="23">
        <v>258315.59040000002</v>
      </c>
      <c r="K12" s="23">
        <f t="shared" si="2"/>
        <v>245478.91199999998</v>
      </c>
      <c r="L12" s="23">
        <f t="shared" si="3"/>
        <v>268667.75040000002</v>
      </c>
      <c r="M12" s="30">
        <v>30</v>
      </c>
      <c r="N12" s="24">
        <f t="shared" si="4"/>
        <v>7364367.3599999994</v>
      </c>
      <c r="O12" s="24"/>
      <c r="P12" s="24">
        <f t="shared" si="5"/>
        <v>0</v>
      </c>
      <c r="Q12" s="31"/>
      <c r="R12" s="24">
        <f t="shared" si="6"/>
        <v>0</v>
      </c>
      <c r="S12" s="24">
        <v>60</v>
      </c>
      <c r="T12" s="24">
        <f t="shared" si="7"/>
        <v>14728734.719999999</v>
      </c>
      <c r="U12" s="24"/>
      <c r="V12" s="24">
        <f t="shared" si="8"/>
        <v>0</v>
      </c>
      <c r="W12" s="24"/>
      <c r="X12" s="24">
        <f t="shared" si="9"/>
        <v>0</v>
      </c>
      <c r="Y12" s="24"/>
      <c r="Z12" s="24">
        <f t="shared" si="10"/>
        <v>0</v>
      </c>
      <c r="AA12" s="24"/>
      <c r="AB12" s="24">
        <f t="shared" si="11"/>
        <v>0</v>
      </c>
      <c r="AC12" s="24"/>
      <c r="AD12" s="24">
        <f t="shared" si="12"/>
        <v>0</v>
      </c>
      <c r="AE12" s="24"/>
      <c r="AF12" s="24">
        <f t="shared" si="13"/>
        <v>0</v>
      </c>
      <c r="AG12" s="24">
        <v>7</v>
      </c>
      <c r="AH12" s="24">
        <f t="shared" si="14"/>
        <v>1718352.3839999998</v>
      </c>
      <c r="AI12" s="24"/>
      <c r="AJ12" s="24">
        <f t="shared" si="15"/>
        <v>0</v>
      </c>
      <c r="AK12" s="24"/>
      <c r="AL12" s="24">
        <f t="shared" si="16"/>
        <v>0</v>
      </c>
      <c r="AM12" s="24"/>
      <c r="AN12" s="24"/>
      <c r="AO12" s="24"/>
      <c r="AP12" s="24">
        <v>0</v>
      </c>
      <c r="AQ12" s="24"/>
      <c r="AR12" s="24"/>
      <c r="AS12" s="24"/>
      <c r="AT12" s="24"/>
      <c r="AU12" s="24"/>
      <c r="AV12" s="26"/>
      <c r="AW12" s="27">
        <f t="shared" si="1"/>
        <v>97</v>
      </c>
      <c r="AX12" s="28">
        <f t="shared" si="1"/>
        <v>23811454.463999998</v>
      </c>
    </row>
    <row r="13" spans="1:50" s="29" customFormat="1" ht="15.75" hidden="1" x14ac:dyDescent="0.25">
      <c r="A13" s="19">
        <v>0.15</v>
      </c>
      <c r="B13" s="32" t="s">
        <v>61</v>
      </c>
      <c r="C13" s="20" t="s">
        <v>62</v>
      </c>
      <c r="D13" s="21">
        <v>1.4</v>
      </c>
      <c r="E13" s="21">
        <v>1.68</v>
      </c>
      <c r="F13" s="22">
        <v>1.5549999999999999</v>
      </c>
      <c r="G13" s="21"/>
      <c r="H13" s="23">
        <v>146554</v>
      </c>
      <c r="I13" s="19">
        <v>0.22</v>
      </c>
      <c r="J13" s="23">
        <v>164448.24340000001</v>
      </c>
      <c r="K13" s="23">
        <f t="shared" si="2"/>
        <v>159450.75200000001</v>
      </c>
      <c r="L13" s="23">
        <f t="shared" si="3"/>
        <v>168478.47839999999</v>
      </c>
      <c r="M13" s="30">
        <v>126</v>
      </c>
      <c r="N13" s="24">
        <f t="shared" si="4"/>
        <v>20090794.752</v>
      </c>
      <c r="O13" s="24"/>
      <c r="P13" s="24">
        <f t="shared" si="5"/>
        <v>0</v>
      </c>
      <c r="Q13" s="31"/>
      <c r="R13" s="24">
        <f t="shared" si="6"/>
        <v>0</v>
      </c>
      <c r="S13" s="24"/>
      <c r="T13" s="24">
        <f t="shared" si="7"/>
        <v>0</v>
      </c>
      <c r="U13" s="24"/>
      <c r="V13" s="24">
        <f t="shared" si="8"/>
        <v>0</v>
      </c>
      <c r="W13" s="24"/>
      <c r="X13" s="24">
        <f t="shared" si="9"/>
        <v>0</v>
      </c>
      <c r="Y13" s="24"/>
      <c r="Z13" s="24">
        <f t="shared" si="10"/>
        <v>0</v>
      </c>
      <c r="AA13" s="24"/>
      <c r="AB13" s="24">
        <f t="shared" si="11"/>
        <v>0</v>
      </c>
      <c r="AC13" s="24"/>
      <c r="AD13" s="24">
        <f t="shared" si="12"/>
        <v>0</v>
      </c>
      <c r="AE13" s="24"/>
      <c r="AF13" s="24">
        <f t="shared" si="13"/>
        <v>0</v>
      </c>
      <c r="AG13" s="24"/>
      <c r="AH13" s="24">
        <f t="shared" si="14"/>
        <v>0</v>
      </c>
      <c r="AI13" s="24"/>
      <c r="AJ13" s="24">
        <f t="shared" si="15"/>
        <v>0</v>
      </c>
      <c r="AK13" s="24"/>
      <c r="AL13" s="24">
        <f t="shared" si="16"/>
        <v>0</v>
      </c>
      <c r="AM13" s="24"/>
      <c r="AN13" s="24"/>
      <c r="AO13" s="24"/>
      <c r="AP13" s="24"/>
      <c r="AQ13" s="24"/>
      <c r="AR13" s="24"/>
      <c r="AS13" s="24"/>
      <c r="AT13" s="24"/>
      <c r="AU13" s="24"/>
      <c r="AV13" s="26"/>
      <c r="AW13" s="27">
        <f t="shared" si="1"/>
        <v>126</v>
      </c>
      <c r="AX13" s="28">
        <f t="shared" si="1"/>
        <v>20090794.752</v>
      </c>
    </row>
    <row r="14" spans="1:50" s="29" customFormat="1" ht="15.75" hidden="1" x14ac:dyDescent="0.25">
      <c r="A14" s="19">
        <v>0.3</v>
      </c>
      <c r="B14" s="61" t="s">
        <v>63</v>
      </c>
      <c r="C14" s="20" t="s">
        <v>64</v>
      </c>
      <c r="D14" s="21">
        <v>1.4</v>
      </c>
      <c r="E14" s="21">
        <v>1.68</v>
      </c>
      <c r="F14" s="22">
        <v>1.5549999999999999</v>
      </c>
      <c r="G14" s="21"/>
      <c r="H14" s="23">
        <v>164108</v>
      </c>
      <c r="I14" s="19">
        <v>0.3</v>
      </c>
      <c r="J14" s="23">
        <v>191431.98199999999</v>
      </c>
      <c r="K14" s="23">
        <f t="shared" si="2"/>
        <v>183800.95999999999</v>
      </c>
      <c r="L14" s="23">
        <f t="shared" si="3"/>
        <v>197586.03200000001</v>
      </c>
      <c r="M14" s="24">
        <f>60</f>
        <v>60</v>
      </c>
      <c r="N14" s="24">
        <f t="shared" si="4"/>
        <v>11028057.6</v>
      </c>
      <c r="O14" s="24"/>
      <c r="P14" s="24">
        <f t="shared" si="5"/>
        <v>0</v>
      </c>
      <c r="Q14" s="31"/>
      <c r="R14" s="24">
        <f t="shared" si="6"/>
        <v>0</v>
      </c>
      <c r="S14" s="24"/>
      <c r="T14" s="24">
        <f t="shared" si="7"/>
        <v>0</v>
      </c>
      <c r="U14" s="24"/>
      <c r="V14" s="24">
        <f t="shared" si="8"/>
        <v>0</v>
      </c>
      <c r="W14" s="24"/>
      <c r="X14" s="24">
        <f t="shared" si="9"/>
        <v>0</v>
      </c>
      <c r="Y14" s="24"/>
      <c r="Z14" s="24">
        <f t="shared" si="10"/>
        <v>0</v>
      </c>
      <c r="AA14" s="24"/>
      <c r="AB14" s="24">
        <f t="shared" si="11"/>
        <v>0</v>
      </c>
      <c r="AC14" s="24"/>
      <c r="AD14" s="24">
        <f t="shared" si="12"/>
        <v>0</v>
      </c>
      <c r="AE14" s="24"/>
      <c r="AF14" s="24">
        <f t="shared" si="13"/>
        <v>0</v>
      </c>
      <c r="AG14" s="24"/>
      <c r="AH14" s="24">
        <f t="shared" si="14"/>
        <v>0</v>
      </c>
      <c r="AI14" s="24"/>
      <c r="AJ14" s="24">
        <f t="shared" si="15"/>
        <v>0</v>
      </c>
      <c r="AK14" s="24"/>
      <c r="AL14" s="24">
        <f t="shared" si="16"/>
        <v>0</v>
      </c>
      <c r="AM14" s="24"/>
      <c r="AN14" s="24"/>
      <c r="AO14" s="24"/>
      <c r="AP14" s="24"/>
      <c r="AQ14" s="24"/>
      <c r="AR14" s="24"/>
      <c r="AS14" s="24"/>
      <c r="AT14" s="24"/>
      <c r="AU14" s="24"/>
      <c r="AV14" s="26"/>
      <c r="AW14" s="27">
        <f t="shared" si="1"/>
        <v>60</v>
      </c>
      <c r="AX14" s="28">
        <f t="shared" si="1"/>
        <v>11028057.6</v>
      </c>
    </row>
    <row r="15" spans="1:50" s="29" customFormat="1" ht="15.75" hidden="1" x14ac:dyDescent="0.25">
      <c r="A15" s="19"/>
      <c r="B15" s="62"/>
      <c r="C15" s="20" t="s">
        <v>65</v>
      </c>
      <c r="D15" s="21">
        <v>1.4</v>
      </c>
      <c r="E15" s="21">
        <v>1.68</v>
      </c>
      <c r="F15" s="22">
        <v>1.5549999999999999</v>
      </c>
      <c r="G15" s="21"/>
      <c r="H15" s="23">
        <v>486210</v>
      </c>
      <c r="I15" s="19">
        <v>7.0000000000000007E-2</v>
      </c>
      <c r="J15" s="23">
        <v>505099.2585</v>
      </c>
      <c r="K15" s="23">
        <f t="shared" si="2"/>
        <v>499823.88</v>
      </c>
      <c r="L15" s="23">
        <f t="shared" si="3"/>
        <v>509353.59599999996</v>
      </c>
      <c r="M15" s="30"/>
      <c r="N15" s="24">
        <f t="shared" si="4"/>
        <v>0</v>
      </c>
      <c r="O15" s="24"/>
      <c r="P15" s="24">
        <f t="shared" si="5"/>
        <v>0</v>
      </c>
      <c r="Q15" s="31"/>
      <c r="R15" s="24">
        <f t="shared" si="6"/>
        <v>0</v>
      </c>
      <c r="S15" s="24"/>
      <c r="T15" s="24">
        <f t="shared" si="7"/>
        <v>0</v>
      </c>
      <c r="U15" s="24"/>
      <c r="V15" s="24">
        <f t="shared" si="8"/>
        <v>0</v>
      </c>
      <c r="W15" s="24"/>
      <c r="X15" s="24">
        <f>SUM(W15*K15)</f>
        <v>0</v>
      </c>
      <c r="Y15" s="24"/>
      <c r="Z15" s="24">
        <f t="shared" si="10"/>
        <v>0</v>
      </c>
      <c r="AA15" s="24"/>
      <c r="AB15" s="24">
        <f t="shared" si="11"/>
        <v>0</v>
      </c>
      <c r="AC15" s="24"/>
      <c r="AD15" s="24">
        <f t="shared" si="12"/>
        <v>0</v>
      </c>
      <c r="AE15" s="24"/>
      <c r="AF15" s="24">
        <f t="shared" si="13"/>
        <v>0</v>
      </c>
      <c r="AG15" s="24"/>
      <c r="AH15" s="24">
        <f t="shared" si="14"/>
        <v>0</v>
      </c>
      <c r="AI15" s="24"/>
      <c r="AJ15" s="24">
        <f t="shared" si="15"/>
        <v>0</v>
      </c>
      <c r="AK15" s="24"/>
      <c r="AL15" s="24">
        <f t="shared" si="16"/>
        <v>0</v>
      </c>
      <c r="AM15" s="24"/>
      <c r="AN15" s="24"/>
      <c r="AO15" s="24"/>
      <c r="AP15" s="24"/>
      <c r="AQ15" s="24"/>
      <c r="AR15" s="24"/>
      <c r="AS15" s="24"/>
      <c r="AT15" s="24"/>
      <c r="AU15" s="24"/>
      <c r="AV15" s="26"/>
      <c r="AW15" s="27">
        <f t="shared" si="1"/>
        <v>0</v>
      </c>
      <c r="AX15" s="28">
        <f t="shared" si="1"/>
        <v>0</v>
      </c>
    </row>
    <row r="16" spans="1:50" s="29" customFormat="1" ht="31.5" hidden="1" x14ac:dyDescent="0.25">
      <c r="A16" s="19">
        <v>0.45</v>
      </c>
      <c r="B16" s="33" t="s">
        <v>66</v>
      </c>
      <c r="C16" s="20" t="s">
        <v>67</v>
      </c>
      <c r="D16" s="21">
        <v>1.4</v>
      </c>
      <c r="E16" s="21">
        <v>1.68</v>
      </c>
      <c r="F16" s="22">
        <v>1.5549999999999999</v>
      </c>
      <c r="G16" s="21"/>
      <c r="H16" s="23">
        <v>285612</v>
      </c>
      <c r="I16" s="19">
        <v>0.5</v>
      </c>
      <c r="J16" s="23">
        <v>364869.32999999996</v>
      </c>
      <c r="K16" s="23">
        <f t="shared" si="2"/>
        <v>342734.39999999997</v>
      </c>
      <c r="L16" s="23">
        <f t="shared" si="3"/>
        <v>382720.07999999996</v>
      </c>
      <c r="M16" s="30"/>
      <c r="N16" s="24">
        <f t="shared" si="4"/>
        <v>0</v>
      </c>
      <c r="O16" s="24"/>
      <c r="P16" s="24">
        <f t="shared" si="5"/>
        <v>0</v>
      </c>
      <c r="Q16" s="31"/>
      <c r="R16" s="24">
        <f t="shared" si="6"/>
        <v>0</v>
      </c>
      <c r="S16" s="24"/>
      <c r="T16" s="24">
        <f t="shared" si="7"/>
        <v>0</v>
      </c>
      <c r="U16" s="24"/>
      <c r="V16" s="24">
        <f t="shared" si="8"/>
        <v>0</v>
      </c>
      <c r="W16" s="24"/>
      <c r="X16" s="24">
        <f t="shared" si="9"/>
        <v>0</v>
      </c>
      <c r="Y16" s="24"/>
      <c r="Z16" s="24">
        <f t="shared" si="10"/>
        <v>0</v>
      </c>
      <c r="AA16" s="24"/>
      <c r="AB16" s="24">
        <f t="shared" si="11"/>
        <v>0</v>
      </c>
      <c r="AC16" s="24"/>
      <c r="AD16" s="24">
        <f t="shared" si="12"/>
        <v>0</v>
      </c>
      <c r="AE16" s="24"/>
      <c r="AF16" s="24">
        <f t="shared" si="13"/>
        <v>0</v>
      </c>
      <c r="AG16" s="24"/>
      <c r="AH16" s="24">
        <f t="shared" si="14"/>
        <v>0</v>
      </c>
      <c r="AI16" s="24"/>
      <c r="AJ16" s="24">
        <f t="shared" si="15"/>
        <v>0</v>
      </c>
      <c r="AK16" s="24"/>
      <c r="AL16" s="24">
        <f t="shared" si="16"/>
        <v>0</v>
      </c>
      <c r="AM16" s="24"/>
      <c r="AN16" s="24"/>
      <c r="AO16" s="24"/>
      <c r="AP16" s="24"/>
      <c r="AQ16" s="24"/>
      <c r="AR16" s="24"/>
      <c r="AS16" s="24"/>
      <c r="AT16" s="24"/>
      <c r="AU16" s="24"/>
      <c r="AV16" s="26"/>
      <c r="AW16" s="27">
        <f t="shared" si="1"/>
        <v>0</v>
      </c>
      <c r="AX16" s="28">
        <f t="shared" si="1"/>
        <v>0</v>
      </c>
    </row>
    <row r="17" spans="1:50" s="29" customFormat="1" ht="15.75" hidden="1" x14ac:dyDescent="0.25">
      <c r="A17" s="19">
        <v>0.3</v>
      </c>
      <c r="B17" s="33" t="s">
        <v>68</v>
      </c>
      <c r="C17" s="20" t="s">
        <v>69</v>
      </c>
      <c r="D17" s="21">
        <v>1.4</v>
      </c>
      <c r="E17" s="21">
        <v>1.68</v>
      </c>
      <c r="F17" s="22">
        <v>1.5549999999999999</v>
      </c>
      <c r="G17" s="21"/>
      <c r="H17" s="23">
        <v>110986</v>
      </c>
      <c r="I17" s="19">
        <v>0.33</v>
      </c>
      <c r="J17" s="23">
        <v>131313.08590000001</v>
      </c>
      <c r="K17" s="23">
        <f t="shared" si="2"/>
        <v>125636.15199999999</v>
      </c>
      <c r="L17" s="23">
        <f t="shared" si="3"/>
        <v>135891.25839999999</v>
      </c>
      <c r="M17" s="30"/>
      <c r="N17" s="24">
        <f t="shared" si="4"/>
        <v>0</v>
      </c>
      <c r="O17" s="24"/>
      <c r="P17" s="24">
        <f t="shared" si="5"/>
        <v>0</v>
      </c>
      <c r="Q17" s="31"/>
      <c r="R17" s="24">
        <f t="shared" si="6"/>
        <v>0</v>
      </c>
      <c r="S17" s="24"/>
      <c r="T17" s="24">
        <f t="shared" si="7"/>
        <v>0</v>
      </c>
      <c r="U17" s="24"/>
      <c r="V17" s="24">
        <f t="shared" si="8"/>
        <v>0</v>
      </c>
      <c r="W17" s="24"/>
      <c r="X17" s="24">
        <f t="shared" si="9"/>
        <v>0</v>
      </c>
      <c r="Y17" s="24"/>
      <c r="Z17" s="24">
        <f t="shared" si="10"/>
        <v>0</v>
      </c>
      <c r="AA17" s="24"/>
      <c r="AB17" s="24">
        <f t="shared" si="11"/>
        <v>0</v>
      </c>
      <c r="AC17" s="24"/>
      <c r="AD17" s="24">
        <f t="shared" si="12"/>
        <v>0</v>
      </c>
      <c r="AE17" s="24">
        <v>76</v>
      </c>
      <c r="AF17" s="24">
        <f t="shared" si="13"/>
        <v>9548347.5519999992</v>
      </c>
      <c r="AG17" s="24"/>
      <c r="AH17" s="24">
        <f t="shared" si="14"/>
        <v>0</v>
      </c>
      <c r="AI17" s="24"/>
      <c r="AJ17" s="24">
        <f t="shared" si="15"/>
        <v>0</v>
      </c>
      <c r="AK17" s="24"/>
      <c r="AL17" s="24">
        <f t="shared" si="16"/>
        <v>0</v>
      </c>
      <c r="AM17" s="24"/>
      <c r="AN17" s="24"/>
      <c r="AO17" s="24"/>
      <c r="AP17" s="24"/>
      <c r="AQ17" s="24"/>
      <c r="AR17" s="24"/>
      <c r="AS17" s="24"/>
      <c r="AT17" s="24"/>
      <c r="AU17" s="24"/>
      <c r="AV17" s="26"/>
      <c r="AW17" s="27">
        <f t="shared" si="1"/>
        <v>76</v>
      </c>
      <c r="AX17" s="28">
        <f t="shared" si="1"/>
        <v>9548347.5519999992</v>
      </c>
    </row>
    <row r="18" spans="1:50" s="29" customFormat="1" ht="15.75" x14ac:dyDescent="0.25">
      <c r="A18" s="19">
        <v>0.45</v>
      </c>
      <c r="B18" s="61" t="s">
        <v>70</v>
      </c>
      <c r="C18" s="20" t="s">
        <v>71</v>
      </c>
      <c r="D18" s="21">
        <v>1.4</v>
      </c>
      <c r="E18" s="21">
        <v>1.68</v>
      </c>
      <c r="F18" s="22">
        <v>1.5549999999999999</v>
      </c>
      <c r="G18" s="21"/>
      <c r="H18" s="23">
        <v>582692</v>
      </c>
      <c r="I18" s="19">
        <v>0.48</v>
      </c>
      <c r="J18" s="23">
        <v>737921.14879999997</v>
      </c>
      <c r="K18" s="23">
        <f t="shared" si="2"/>
        <v>694568.86399999994</v>
      </c>
      <c r="L18" s="23">
        <f t="shared" si="3"/>
        <v>772882.66879999998</v>
      </c>
      <c r="M18" s="30"/>
      <c r="N18" s="24">
        <f t="shared" si="4"/>
        <v>0</v>
      </c>
      <c r="O18" s="24">
        <v>2</v>
      </c>
      <c r="P18" s="24">
        <f t="shared" si="5"/>
        <v>1389137.7279999999</v>
      </c>
      <c r="Q18" s="31"/>
      <c r="R18" s="24">
        <f t="shared" si="6"/>
        <v>0</v>
      </c>
      <c r="S18" s="24"/>
      <c r="T18" s="24">
        <f t="shared" si="7"/>
        <v>0</v>
      </c>
      <c r="U18" s="24"/>
      <c r="V18" s="24">
        <f t="shared" si="8"/>
        <v>0</v>
      </c>
      <c r="W18" s="24"/>
      <c r="X18" s="24">
        <f t="shared" si="9"/>
        <v>0</v>
      </c>
      <c r="Y18" s="24"/>
      <c r="Z18" s="24">
        <f t="shared" si="10"/>
        <v>0</v>
      </c>
      <c r="AA18" s="24"/>
      <c r="AB18" s="24">
        <f t="shared" si="11"/>
        <v>0</v>
      </c>
      <c r="AC18" s="24"/>
      <c r="AD18" s="24">
        <f t="shared" si="12"/>
        <v>0</v>
      </c>
      <c r="AE18" s="24"/>
      <c r="AF18" s="24">
        <f t="shared" si="13"/>
        <v>0</v>
      </c>
      <c r="AG18" s="24"/>
      <c r="AH18" s="24">
        <f t="shared" si="14"/>
        <v>0</v>
      </c>
      <c r="AI18" s="24"/>
      <c r="AJ18" s="24">
        <f t="shared" si="15"/>
        <v>0</v>
      </c>
      <c r="AK18" s="24"/>
      <c r="AL18" s="24">
        <f t="shared" si="16"/>
        <v>0</v>
      </c>
      <c r="AM18" s="24"/>
      <c r="AN18" s="24"/>
      <c r="AO18" s="24"/>
      <c r="AP18" s="24"/>
      <c r="AQ18" s="24"/>
      <c r="AR18" s="24"/>
      <c r="AS18" s="24"/>
      <c r="AT18" s="24"/>
      <c r="AU18" s="24"/>
      <c r="AV18" s="26"/>
      <c r="AW18" s="27">
        <f t="shared" si="1"/>
        <v>2</v>
      </c>
      <c r="AX18" s="28">
        <f t="shared" si="1"/>
        <v>1389137.7279999999</v>
      </c>
    </row>
    <row r="19" spans="1:50" s="29" customFormat="1" ht="15.75" x14ac:dyDescent="0.25">
      <c r="A19" s="19">
        <v>0.3</v>
      </c>
      <c r="B19" s="62"/>
      <c r="C19" s="20" t="s">
        <v>72</v>
      </c>
      <c r="D19" s="21">
        <v>1.4</v>
      </c>
      <c r="E19" s="21">
        <v>1.68</v>
      </c>
      <c r="F19" s="22">
        <v>1.5549999999999999</v>
      </c>
      <c r="G19" s="21"/>
      <c r="H19" s="23">
        <v>1718267</v>
      </c>
      <c r="I19" s="19">
        <v>0.28000000000000003</v>
      </c>
      <c r="J19" s="23">
        <v>1985285.6917999999</v>
      </c>
      <c r="K19" s="23">
        <f t="shared" si="2"/>
        <v>1910712.9040000001</v>
      </c>
      <c r="L19" s="23">
        <f t="shared" si="3"/>
        <v>2045425.0367999999</v>
      </c>
      <c r="M19" s="30"/>
      <c r="N19" s="24">
        <f t="shared" si="4"/>
        <v>0</v>
      </c>
      <c r="O19" s="24">
        <v>1</v>
      </c>
      <c r="P19" s="24">
        <f t="shared" si="5"/>
        <v>1910712.9040000001</v>
      </c>
      <c r="Q19" s="31"/>
      <c r="R19" s="24">
        <f t="shared" si="6"/>
        <v>0</v>
      </c>
      <c r="S19" s="24"/>
      <c r="T19" s="24">
        <f t="shared" si="7"/>
        <v>0</v>
      </c>
      <c r="U19" s="24"/>
      <c r="V19" s="24">
        <f t="shared" si="8"/>
        <v>0</v>
      </c>
      <c r="W19" s="24"/>
      <c r="X19" s="24">
        <f t="shared" si="9"/>
        <v>0</v>
      </c>
      <c r="Y19" s="24"/>
      <c r="Z19" s="24">
        <f t="shared" si="10"/>
        <v>0</v>
      </c>
      <c r="AA19" s="24"/>
      <c r="AB19" s="24">
        <f t="shared" si="11"/>
        <v>0</v>
      </c>
      <c r="AC19" s="24"/>
      <c r="AD19" s="24">
        <f t="shared" si="12"/>
        <v>0</v>
      </c>
      <c r="AE19" s="24"/>
      <c r="AF19" s="24">
        <f t="shared" si="13"/>
        <v>0</v>
      </c>
      <c r="AG19" s="24"/>
      <c r="AH19" s="24">
        <f t="shared" si="14"/>
        <v>0</v>
      </c>
      <c r="AI19" s="24"/>
      <c r="AJ19" s="24">
        <f t="shared" si="15"/>
        <v>0</v>
      </c>
      <c r="AK19" s="24"/>
      <c r="AL19" s="24">
        <f t="shared" si="16"/>
        <v>0</v>
      </c>
      <c r="AM19" s="24"/>
      <c r="AN19" s="24"/>
      <c r="AO19" s="24"/>
      <c r="AP19" s="24"/>
      <c r="AQ19" s="24"/>
      <c r="AR19" s="24"/>
      <c r="AS19" s="24"/>
      <c r="AT19" s="24"/>
      <c r="AU19" s="24"/>
      <c r="AV19" s="26"/>
      <c r="AW19" s="27">
        <f t="shared" si="1"/>
        <v>1</v>
      </c>
      <c r="AX19" s="28">
        <f t="shared" si="1"/>
        <v>1910712.9040000001</v>
      </c>
    </row>
    <row r="20" spans="1:50" s="29" customFormat="1" ht="15.75" x14ac:dyDescent="0.25">
      <c r="A20" s="19">
        <v>0.3</v>
      </c>
      <c r="B20" s="61" t="s">
        <v>73</v>
      </c>
      <c r="C20" s="20" t="s">
        <v>74</v>
      </c>
      <c r="D20" s="21">
        <v>1.4</v>
      </c>
      <c r="E20" s="21">
        <v>1.68</v>
      </c>
      <c r="F20" s="22">
        <v>1.5549999999999999</v>
      </c>
      <c r="G20" s="21"/>
      <c r="H20" s="23">
        <v>177740</v>
      </c>
      <c r="I20" s="19">
        <v>0.25</v>
      </c>
      <c r="J20" s="23">
        <v>202401.42499999999</v>
      </c>
      <c r="K20" s="23">
        <f t="shared" si="2"/>
        <v>195514.00000000003</v>
      </c>
      <c r="L20" s="23">
        <f t="shared" si="3"/>
        <v>207955.8</v>
      </c>
      <c r="M20" s="30"/>
      <c r="N20" s="24">
        <f t="shared" si="4"/>
        <v>0</v>
      </c>
      <c r="O20" s="24">
        <v>100</v>
      </c>
      <c r="P20" s="24">
        <f t="shared" si="5"/>
        <v>19551400.000000004</v>
      </c>
      <c r="Q20" s="31"/>
      <c r="R20" s="24">
        <f t="shared" si="6"/>
        <v>0</v>
      </c>
      <c r="S20" s="24"/>
      <c r="T20" s="24">
        <f t="shared" si="7"/>
        <v>0</v>
      </c>
      <c r="U20" s="24"/>
      <c r="V20" s="24">
        <f t="shared" si="8"/>
        <v>0</v>
      </c>
      <c r="W20" s="24"/>
      <c r="X20" s="24">
        <f t="shared" si="9"/>
        <v>0</v>
      </c>
      <c r="Y20" s="24"/>
      <c r="Z20" s="24">
        <f t="shared" si="10"/>
        <v>0</v>
      </c>
      <c r="AA20" s="24"/>
      <c r="AB20" s="24">
        <f t="shared" si="11"/>
        <v>0</v>
      </c>
      <c r="AC20" s="24"/>
      <c r="AD20" s="24">
        <f t="shared" si="12"/>
        <v>0</v>
      </c>
      <c r="AE20" s="24"/>
      <c r="AF20" s="24">
        <f t="shared" si="13"/>
        <v>0</v>
      </c>
      <c r="AG20" s="24"/>
      <c r="AH20" s="24">
        <f t="shared" si="14"/>
        <v>0</v>
      </c>
      <c r="AI20" s="24"/>
      <c r="AJ20" s="24">
        <f t="shared" si="15"/>
        <v>0</v>
      </c>
      <c r="AK20" s="24"/>
      <c r="AL20" s="24">
        <f t="shared" si="16"/>
        <v>0</v>
      </c>
      <c r="AM20" s="24"/>
      <c r="AN20" s="24"/>
      <c r="AO20" s="24"/>
      <c r="AP20" s="24"/>
      <c r="AQ20" s="24"/>
      <c r="AR20" s="24"/>
      <c r="AS20" s="24"/>
      <c r="AT20" s="24"/>
      <c r="AU20" s="24"/>
      <c r="AV20" s="26"/>
      <c r="AW20" s="27">
        <f t="shared" si="1"/>
        <v>100</v>
      </c>
      <c r="AX20" s="28">
        <f t="shared" si="1"/>
        <v>19551400.000000004</v>
      </c>
    </row>
    <row r="21" spans="1:50" s="29" customFormat="1" ht="15.75" hidden="1" x14ac:dyDescent="0.25">
      <c r="A21" s="19">
        <v>0.15</v>
      </c>
      <c r="B21" s="70"/>
      <c r="C21" s="20" t="s">
        <v>75</v>
      </c>
      <c r="D21" s="21">
        <v>1.4</v>
      </c>
      <c r="E21" s="21">
        <v>1.68</v>
      </c>
      <c r="F21" s="22">
        <v>1.5549999999999999</v>
      </c>
      <c r="G21" s="21"/>
      <c r="H21" s="23">
        <v>272347</v>
      </c>
      <c r="I21" s="19">
        <v>0.2</v>
      </c>
      <c r="J21" s="23">
        <v>302577.51699999999</v>
      </c>
      <c r="K21" s="23">
        <f t="shared" si="2"/>
        <v>294134.76</v>
      </c>
      <c r="L21" s="23">
        <f t="shared" si="3"/>
        <v>309386.19200000004</v>
      </c>
      <c r="M21" s="30"/>
      <c r="N21" s="24">
        <f t="shared" si="4"/>
        <v>0</v>
      </c>
      <c r="O21" s="24"/>
      <c r="P21" s="24">
        <f t="shared" si="5"/>
        <v>0</v>
      </c>
      <c r="Q21" s="31"/>
      <c r="R21" s="24">
        <f t="shared" si="6"/>
        <v>0</v>
      </c>
      <c r="S21" s="24"/>
      <c r="T21" s="24">
        <f t="shared" si="7"/>
        <v>0</v>
      </c>
      <c r="U21" s="24"/>
      <c r="V21" s="24">
        <f t="shared" si="8"/>
        <v>0</v>
      </c>
      <c r="W21" s="24"/>
      <c r="X21" s="24">
        <f t="shared" si="9"/>
        <v>0</v>
      </c>
      <c r="Y21" s="24"/>
      <c r="Z21" s="24">
        <f t="shared" si="10"/>
        <v>0</v>
      </c>
      <c r="AA21" s="24"/>
      <c r="AB21" s="24">
        <f t="shared" si="11"/>
        <v>0</v>
      </c>
      <c r="AC21" s="24"/>
      <c r="AD21" s="24">
        <f t="shared" si="12"/>
        <v>0</v>
      </c>
      <c r="AE21" s="24"/>
      <c r="AF21" s="24">
        <f t="shared" si="13"/>
        <v>0</v>
      </c>
      <c r="AG21" s="24"/>
      <c r="AH21" s="24">
        <f t="shared" si="14"/>
        <v>0</v>
      </c>
      <c r="AI21" s="24"/>
      <c r="AJ21" s="24">
        <f t="shared" si="15"/>
        <v>0</v>
      </c>
      <c r="AK21" s="24"/>
      <c r="AL21" s="24">
        <f t="shared" si="16"/>
        <v>0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6"/>
      <c r="AW21" s="27">
        <f t="shared" si="1"/>
        <v>0</v>
      </c>
      <c r="AX21" s="28">
        <f t="shared" si="1"/>
        <v>0</v>
      </c>
    </row>
    <row r="22" spans="1:50" s="29" customFormat="1" ht="15.75" x14ac:dyDescent="0.25">
      <c r="A22" s="19">
        <v>0.15</v>
      </c>
      <c r="B22" s="70"/>
      <c r="C22" s="20" t="s">
        <v>76</v>
      </c>
      <c r="D22" s="21">
        <v>1.4</v>
      </c>
      <c r="E22" s="21">
        <v>1.68</v>
      </c>
      <c r="F22" s="22">
        <v>1.5549999999999999</v>
      </c>
      <c r="G22" s="21"/>
      <c r="H22" s="23">
        <v>174485</v>
      </c>
      <c r="I22" s="19">
        <v>0.17</v>
      </c>
      <c r="J22" s="23">
        <v>190947.65974999999</v>
      </c>
      <c r="K22" s="23">
        <f t="shared" si="2"/>
        <v>186349.98</v>
      </c>
      <c r="L22" s="23">
        <f t="shared" si="3"/>
        <v>194655.46599999999</v>
      </c>
      <c r="M22" s="30"/>
      <c r="N22" s="24">
        <f t="shared" si="4"/>
        <v>0</v>
      </c>
      <c r="O22" s="24">
        <v>9</v>
      </c>
      <c r="P22" s="24">
        <f t="shared" si="5"/>
        <v>1677149.82</v>
      </c>
      <c r="Q22" s="31"/>
      <c r="R22" s="24">
        <f t="shared" si="6"/>
        <v>0</v>
      </c>
      <c r="S22" s="24"/>
      <c r="T22" s="24">
        <f t="shared" si="7"/>
        <v>0</v>
      </c>
      <c r="U22" s="24"/>
      <c r="V22" s="24">
        <f t="shared" si="8"/>
        <v>0</v>
      </c>
      <c r="W22" s="24"/>
      <c r="X22" s="24">
        <f t="shared" si="9"/>
        <v>0</v>
      </c>
      <c r="Y22" s="24"/>
      <c r="Z22" s="24">
        <f t="shared" si="10"/>
        <v>0</v>
      </c>
      <c r="AA22" s="24"/>
      <c r="AB22" s="24">
        <f t="shared" si="11"/>
        <v>0</v>
      </c>
      <c r="AC22" s="24"/>
      <c r="AD22" s="24">
        <f t="shared" si="12"/>
        <v>0</v>
      </c>
      <c r="AE22" s="24"/>
      <c r="AF22" s="24">
        <f t="shared" si="13"/>
        <v>0</v>
      </c>
      <c r="AG22" s="24"/>
      <c r="AH22" s="24">
        <f t="shared" si="14"/>
        <v>0</v>
      </c>
      <c r="AI22" s="24"/>
      <c r="AJ22" s="24">
        <f t="shared" si="15"/>
        <v>0</v>
      </c>
      <c r="AK22" s="24"/>
      <c r="AL22" s="24">
        <f t="shared" si="16"/>
        <v>0</v>
      </c>
      <c r="AM22" s="24"/>
      <c r="AN22" s="24"/>
      <c r="AO22" s="24"/>
      <c r="AP22" s="24"/>
      <c r="AQ22" s="24"/>
      <c r="AR22" s="24"/>
      <c r="AS22" s="24"/>
      <c r="AT22" s="24"/>
      <c r="AU22" s="24"/>
      <c r="AV22" s="26"/>
      <c r="AW22" s="27">
        <f t="shared" si="1"/>
        <v>9</v>
      </c>
      <c r="AX22" s="28">
        <f t="shared" si="1"/>
        <v>1677149.82</v>
      </c>
    </row>
    <row r="23" spans="1:50" s="29" customFormat="1" ht="15.75" x14ac:dyDescent="0.25">
      <c r="A23" s="19">
        <v>0.15</v>
      </c>
      <c r="B23" s="70"/>
      <c r="C23" s="20" t="s">
        <v>77</v>
      </c>
      <c r="D23" s="21">
        <v>1.4</v>
      </c>
      <c r="E23" s="21">
        <v>1.68</v>
      </c>
      <c r="F23" s="22">
        <v>1.5549999999999999</v>
      </c>
      <c r="G23" s="21"/>
      <c r="H23" s="23">
        <v>250716</v>
      </c>
      <c r="I23" s="19">
        <v>0.17</v>
      </c>
      <c r="J23" s="23">
        <v>274371.05459999997</v>
      </c>
      <c r="K23" s="23">
        <f t="shared" si="2"/>
        <v>267764.68800000002</v>
      </c>
      <c r="L23" s="23">
        <f t="shared" si="3"/>
        <v>279698.7696</v>
      </c>
      <c r="M23" s="30"/>
      <c r="N23" s="24">
        <f t="shared" si="4"/>
        <v>0</v>
      </c>
      <c r="O23" s="24">
        <v>6</v>
      </c>
      <c r="P23" s="24">
        <f t="shared" si="5"/>
        <v>1606588.128</v>
      </c>
      <c r="Q23" s="31"/>
      <c r="R23" s="24">
        <f t="shared" si="6"/>
        <v>0</v>
      </c>
      <c r="S23" s="24"/>
      <c r="T23" s="24">
        <f t="shared" si="7"/>
        <v>0</v>
      </c>
      <c r="U23" s="24"/>
      <c r="V23" s="24">
        <f t="shared" si="8"/>
        <v>0</v>
      </c>
      <c r="W23" s="24"/>
      <c r="X23" s="24">
        <f t="shared" si="9"/>
        <v>0</v>
      </c>
      <c r="Y23" s="24"/>
      <c r="Z23" s="24">
        <f t="shared" si="10"/>
        <v>0</v>
      </c>
      <c r="AA23" s="24"/>
      <c r="AB23" s="24">
        <f t="shared" si="11"/>
        <v>0</v>
      </c>
      <c r="AC23" s="24"/>
      <c r="AD23" s="24">
        <f t="shared" si="12"/>
        <v>0</v>
      </c>
      <c r="AE23" s="24"/>
      <c r="AF23" s="24">
        <f t="shared" si="13"/>
        <v>0</v>
      </c>
      <c r="AG23" s="24"/>
      <c r="AH23" s="24">
        <f t="shared" si="14"/>
        <v>0</v>
      </c>
      <c r="AI23" s="24"/>
      <c r="AJ23" s="24">
        <f t="shared" si="15"/>
        <v>0</v>
      </c>
      <c r="AK23" s="24"/>
      <c r="AL23" s="24">
        <f t="shared" si="16"/>
        <v>0</v>
      </c>
      <c r="AM23" s="24"/>
      <c r="AN23" s="24"/>
      <c r="AO23" s="24"/>
      <c r="AP23" s="24"/>
      <c r="AQ23" s="24"/>
      <c r="AR23" s="24"/>
      <c r="AS23" s="24"/>
      <c r="AT23" s="24"/>
      <c r="AU23" s="24"/>
      <c r="AV23" s="26"/>
      <c r="AW23" s="27">
        <f t="shared" si="1"/>
        <v>6</v>
      </c>
      <c r="AX23" s="28">
        <f t="shared" si="1"/>
        <v>1606588.128</v>
      </c>
    </row>
    <row r="24" spans="1:50" s="29" customFormat="1" ht="15.75" x14ac:dyDescent="0.25">
      <c r="A24" s="34">
        <v>0.3</v>
      </c>
      <c r="B24" s="70"/>
      <c r="C24" s="20" t="s">
        <v>78</v>
      </c>
      <c r="D24" s="21">
        <v>1.4</v>
      </c>
      <c r="E24" s="21">
        <v>1.68</v>
      </c>
      <c r="F24" s="22">
        <v>1.5549999999999999</v>
      </c>
      <c r="G24" s="21"/>
      <c r="H24" s="23">
        <v>321035</v>
      </c>
      <c r="I24" s="19">
        <v>0.37</v>
      </c>
      <c r="J24" s="23">
        <v>386959.53724999999</v>
      </c>
      <c r="K24" s="23">
        <f t="shared" si="2"/>
        <v>368548.18000000005</v>
      </c>
      <c r="L24" s="23">
        <f t="shared" si="3"/>
        <v>401807.40599999996</v>
      </c>
      <c r="M24" s="30"/>
      <c r="N24" s="24">
        <f t="shared" si="4"/>
        <v>0</v>
      </c>
      <c r="O24" s="24">
        <v>100</v>
      </c>
      <c r="P24" s="24">
        <f t="shared" si="5"/>
        <v>36854818.000000007</v>
      </c>
      <c r="Q24" s="31"/>
      <c r="R24" s="24">
        <f t="shared" si="6"/>
        <v>0</v>
      </c>
      <c r="S24" s="24"/>
      <c r="T24" s="24">
        <f t="shared" si="7"/>
        <v>0</v>
      </c>
      <c r="U24" s="24"/>
      <c r="V24" s="24">
        <f t="shared" si="8"/>
        <v>0</v>
      </c>
      <c r="W24" s="24"/>
      <c r="X24" s="24">
        <f t="shared" si="9"/>
        <v>0</v>
      </c>
      <c r="Y24" s="24"/>
      <c r="Z24" s="24">
        <f t="shared" si="10"/>
        <v>0</v>
      </c>
      <c r="AA24" s="24"/>
      <c r="AB24" s="24">
        <f t="shared" si="11"/>
        <v>0</v>
      </c>
      <c r="AC24" s="24"/>
      <c r="AD24" s="24">
        <f t="shared" si="12"/>
        <v>0</v>
      </c>
      <c r="AE24" s="24"/>
      <c r="AF24" s="24">
        <f t="shared" si="13"/>
        <v>0</v>
      </c>
      <c r="AG24" s="24"/>
      <c r="AH24" s="24">
        <f t="shared" si="14"/>
        <v>0</v>
      </c>
      <c r="AI24" s="24"/>
      <c r="AJ24" s="24">
        <f t="shared" si="15"/>
        <v>0</v>
      </c>
      <c r="AK24" s="24"/>
      <c r="AL24" s="24">
        <f t="shared" si="16"/>
        <v>0</v>
      </c>
      <c r="AM24" s="24"/>
      <c r="AN24" s="24"/>
      <c r="AO24" s="24"/>
      <c r="AP24" s="24"/>
      <c r="AQ24" s="24"/>
      <c r="AR24" s="24"/>
      <c r="AS24" s="24"/>
      <c r="AT24" s="24"/>
      <c r="AU24" s="24"/>
      <c r="AV24" s="26"/>
      <c r="AW24" s="27">
        <f t="shared" si="1"/>
        <v>100</v>
      </c>
      <c r="AX24" s="28">
        <f t="shared" si="1"/>
        <v>36854818.000000007</v>
      </c>
    </row>
    <row r="25" spans="1:50" s="29" customFormat="1" ht="15.75" x14ac:dyDescent="0.25">
      <c r="A25" s="34">
        <v>0.3</v>
      </c>
      <c r="B25" s="62"/>
      <c r="C25" s="20" t="s">
        <v>79</v>
      </c>
      <c r="D25" s="21">
        <v>1.4</v>
      </c>
      <c r="E25" s="21">
        <v>1.68</v>
      </c>
      <c r="F25" s="22">
        <v>1.5549999999999999</v>
      </c>
      <c r="G25" s="21"/>
      <c r="H25" s="23">
        <v>433604</v>
      </c>
      <c r="I25" s="19">
        <v>0.28000000000000003</v>
      </c>
      <c r="J25" s="23">
        <v>500986.06160000002</v>
      </c>
      <c r="K25" s="23">
        <f t="shared" si="2"/>
        <v>482167.64800000004</v>
      </c>
      <c r="L25" s="23">
        <f t="shared" si="3"/>
        <v>516162.20159999997</v>
      </c>
      <c r="M25" s="30"/>
      <c r="N25" s="24">
        <f t="shared" si="4"/>
        <v>0</v>
      </c>
      <c r="O25" s="24">
        <v>5</v>
      </c>
      <c r="P25" s="24">
        <f t="shared" si="5"/>
        <v>2410838.2400000002</v>
      </c>
      <c r="Q25" s="31"/>
      <c r="R25" s="24">
        <f t="shared" si="6"/>
        <v>0</v>
      </c>
      <c r="S25" s="24"/>
      <c r="T25" s="24">
        <f t="shared" si="7"/>
        <v>0</v>
      </c>
      <c r="U25" s="24"/>
      <c r="V25" s="24">
        <f t="shared" si="8"/>
        <v>0</v>
      </c>
      <c r="W25" s="24"/>
      <c r="X25" s="24">
        <f t="shared" si="9"/>
        <v>0</v>
      </c>
      <c r="Y25" s="24"/>
      <c r="Z25" s="24">
        <f t="shared" si="10"/>
        <v>0</v>
      </c>
      <c r="AA25" s="24"/>
      <c r="AB25" s="24">
        <f t="shared" si="11"/>
        <v>0</v>
      </c>
      <c r="AC25" s="24"/>
      <c r="AD25" s="24">
        <f t="shared" si="12"/>
        <v>0</v>
      </c>
      <c r="AE25" s="24"/>
      <c r="AF25" s="24">
        <f t="shared" si="13"/>
        <v>0</v>
      </c>
      <c r="AG25" s="24"/>
      <c r="AH25" s="24">
        <f t="shared" si="14"/>
        <v>0</v>
      </c>
      <c r="AI25" s="24"/>
      <c r="AJ25" s="24">
        <f t="shared" si="15"/>
        <v>0</v>
      </c>
      <c r="AK25" s="24"/>
      <c r="AL25" s="24">
        <f t="shared" si="16"/>
        <v>0</v>
      </c>
      <c r="AM25" s="24"/>
      <c r="AN25" s="24"/>
      <c r="AO25" s="24"/>
      <c r="AP25" s="24"/>
      <c r="AQ25" s="24"/>
      <c r="AR25" s="24"/>
      <c r="AS25" s="24"/>
      <c r="AT25" s="24"/>
      <c r="AU25" s="24"/>
      <c r="AV25" s="26"/>
      <c r="AW25" s="27">
        <f t="shared" si="1"/>
        <v>5</v>
      </c>
      <c r="AX25" s="28">
        <f t="shared" si="1"/>
        <v>2410838.2400000002</v>
      </c>
    </row>
    <row r="26" spans="1:50" s="29" customFormat="1" ht="15.75" hidden="1" x14ac:dyDescent="0.25">
      <c r="A26" s="19">
        <v>0.15</v>
      </c>
      <c r="B26" s="58" t="s">
        <v>80</v>
      </c>
      <c r="C26" s="20" t="s">
        <v>81</v>
      </c>
      <c r="D26" s="21">
        <v>1.4</v>
      </c>
      <c r="E26" s="21">
        <v>1.68</v>
      </c>
      <c r="F26" s="22">
        <v>1.5549999999999999</v>
      </c>
      <c r="G26" s="21"/>
      <c r="H26" s="23">
        <v>273822</v>
      </c>
      <c r="I26" s="19">
        <v>0.21</v>
      </c>
      <c r="J26" s="23">
        <v>305735.95409999997</v>
      </c>
      <c r="K26" s="23">
        <f t="shared" si="2"/>
        <v>296823.04800000001</v>
      </c>
      <c r="L26" s="23">
        <f t="shared" si="3"/>
        <v>312923.78159999999</v>
      </c>
      <c r="M26" s="30"/>
      <c r="N26" s="24">
        <f t="shared" si="4"/>
        <v>0</v>
      </c>
      <c r="O26" s="24"/>
      <c r="P26" s="24">
        <f t="shared" si="5"/>
        <v>0</v>
      </c>
      <c r="Q26" s="31"/>
      <c r="R26" s="24">
        <f t="shared" si="6"/>
        <v>0</v>
      </c>
      <c r="S26" s="24"/>
      <c r="T26" s="24">
        <f t="shared" si="7"/>
        <v>0</v>
      </c>
      <c r="U26" s="24"/>
      <c r="V26" s="24">
        <f t="shared" si="8"/>
        <v>0</v>
      </c>
      <c r="W26" s="24"/>
      <c r="X26" s="24">
        <f t="shared" si="9"/>
        <v>0</v>
      </c>
      <c r="Y26" s="24"/>
      <c r="Z26" s="24">
        <f t="shared" si="10"/>
        <v>0</v>
      </c>
      <c r="AA26" s="24"/>
      <c r="AB26" s="24">
        <f t="shared" si="11"/>
        <v>0</v>
      </c>
      <c r="AC26" s="24"/>
      <c r="AD26" s="24">
        <f t="shared" si="12"/>
        <v>0</v>
      </c>
      <c r="AE26" s="24"/>
      <c r="AF26" s="24">
        <f t="shared" si="13"/>
        <v>0</v>
      </c>
      <c r="AG26" s="24"/>
      <c r="AH26" s="24">
        <f t="shared" si="14"/>
        <v>0</v>
      </c>
      <c r="AI26" s="24"/>
      <c r="AJ26" s="24">
        <f t="shared" si="15"/>
        <v>0</v>
      </c>
      <c r="AK26" s="24"/>
      <c r="AL26" s="24">
        <f t="shared" si="16"/>
        <v>0</v>
      </c>
      <c r="AM26" s="24"/>
      <c r="AN26" s="24"/>
      <c r="AO26" s="24"/>
      <c r="AP26" s="24"/>
      <c r="AQ26" s="24"/>
      <c r="AR26" s="24"/>
      <c r="AS26" s="24"/>
      <c r="AT26" s="24"/>
      <c r="AU26" s="24"/>
      <c r="AV26" s="26"/>
      <c r="AW26" s="27">
        <f t="shared" si="1"/>
        <v>0</v>
      </c>
      <c r="AX26" s="28">
        <f t="shared" si="1"/>
        <v>0</v>
      </c>
    </row>
    <row r="27" spans="1:50" s="29" customFormat="1" ht="15.75" hidden="1" x14ac:dyDescent="0.25">
      <c r="A27" s="19"/>
      <c r="B27" s="59"/>
      <c r="C27" s="20" t="s">
        <v>82</v>
      </c>
      <c r="D27" s="21">
        <v>1.4</v>
      </c>
      <c r="E27" s="21">
        <v>1.68</v>
      </c>
      <c r="F27" s="22">
        <v>1.5549999999999999</v>
      </c>
      <c r="G27" s="21"/>
      <c r="H27" s="23">
        <v>554782</v>
      </c>
      <c r="I27" s="19">
        <v>0.3</v>
      </c>
      <c r="J27" s="23">
        <v>647153.20299999998</v>
      </c>
      <c r="K27" s="23">
        <f t="shared" si="2"/>
        <v>621355.84</v>
      </c>
      <c r="L27" s="23">
        <f t="shared" si="3"/>
        <v>667957.52799999993</v>
      </c>
      <c r="M27" s="30"/>
      <c r="N27" s="24">
        <f t="shared" si="4"/>
        <v>0</v>
      </c>
      <c r="O27" s="24"/>
      <c r="P27" s="24">
        <f t="shared" si="5"/>
        <v>0</v>
      </c>
      <c r="Q27" s="31"/>
      <c r="R27" s="24">
        <f t="shared" si="6"/>
        <v>0</v>
      </c>
      <c r="S27" s="24"/>
      <c r="T27" s="24">
        <f t="shared" si="7"/>
        <v>0</v>
      </c>
      <c r="U27" s="24"/>
      <c r="V27" s="24">
        <f t="shared" si="8"/>
        <v>0</v>
      </c>
      <c r="W27" s="24"/>
      <c r="X27" s="24">
        <f t="shared" si="9"/>
        <v>0</v>
      </c>
      <c r="Y27" s="24"/>
      <c r="Z27" s="24">
        <f t="shared" si="10"/>
        <v>0</v>
      </c>
      <c r="AA27" s="24"/>
      <c r="AB27" s="24">
        <f t="shared" si="11"/>
        <v>0</v>
      </c>
      <c r="AC27" s="24"/>
      <c r="AD27" s="24">
        <f t="shared" si="12"/>
        <v>0</v>
      </c>
      <c r="AE27" s="24"/>
      <c r="AF27" s="24">
        <f t="shared" si="13"/>
        <v>0</v>
      </c>
      <c r="AG27" s="24"/>
      <c r="AH27" s="24">
        <f t="shared" si="14"/>
        <v>0</v>
      </c>
      <c r="AI27" s="24"/>
      <c r="AJ27" s="24">
        <f t="shared" si="15"/>
        <v>0</v>
      </c>
      <c r="AK27" s="24"/>
      <c r="AL27" s="24">
        <f t="shared" si="16"/>
        <v>0</v>
      </c>
      <c r="AM27" s="24"/>
      <c r="AN27" s="24"/>
      <c r="AO27" s="24"/>
      <c r="AP27" s="24"/>
      <c r="AQ27" s="24"/>
      <c r="AR27" s="24"/>
      <c r="AS27" s="24"/>
      <c r="AT27" s="24"/>
      <c r="AU27" s="24"/>
      <c r="AV27" s="26"/>
      <c r="AW27" s="27">
        <f t="shared" si="1"/>
        <v>0</v>
      </c>
      <c r="AX27" s="28">
        <f t="shared" si="1"/>
        <v>0</v>
      </c>
    </row>
    <row r="28" spans="1:50" s="29" customFormat="1" ht="15.75" x14ac:dyDescent="0.25">
      <c r="A28" s="19">
        <v>0.3</v>
      </c>
      <c r="B28" s="58" t="s">
        <v>83</v>
      </c>
      <c r="C28" s="20" t="s">
        <v>84</v>
      </c>
      <c r="D28" s="21">
        <v>1.4</v>
      </c>
      <c r="E28" s="21">
        <v>1.68</v>
      </c>
      <c r="F28" s="22">
        <v>1.5549999999999999</v>
      </c>
      <c r="G28" s="21"/>
      <c r="H28" s="23">
        <v>128915</v>
      </c>
      <c r="I28" s="19">
        <v>0.31</v>
      </c>
      <c r="J28" s="23">
        <v>151094.82575000002</v>
      </c>
      <c r="K28" s="23">
        <f t="shared" si="2"/>
        <v>144900.46</v>
      </c>
      <c r="L28" s="23">
        <f t="shared" si="3"/>
        <v>156090.28199999998</v>
      </c>
      <c r="M28" s="24">
        <v>50</v>
      </c>
      <c r="N28" s="24">
        <f t="shared" si="4"/>
        <v>7245023</v>
      </c>
      <c r="O28" s="24"/>
      <c r="P28" s="24">
        <f t="shared" si="5"/>
        <v>0</v>
      </c>
      <c r="Q28" s="31"/>
      <c r="R28" s="24">
        <f t="shared" si="6"/>
        <v>0</v>
      </c>
      <c r="S28" s="24"/>
      <c r="T28" s="24">
        <f t="shared" si="7"/>
        <v>0</v>
      </c>
      <c r="U28" s="24">
        <v>250</v>
      </c>
      <c r="V28" s="24">
        <f t="shared" si="8"/>
        <v>36225115</v>
      </c>
      <c r="W28" s="24"/>
      <c r="X28" s="24">
        <f t="shared" si="9"/>
        <v>0</v>
      </c>
      <c r="Y28" s="24"/>
      <c r="Z28" s="24">
        <f t="shared" si="10"/>
        <v>0</v>
      </c>
      <c r="AA28" s="24"/>
      <c r="AB28" s="24">
        <f t="shared" si="11"/>
        <v>0</v>
      </c>
      <c r="AC28" s="24"/>
      <c r="AD28" s="24">
        <f t="shared" si="12"/>
        <v>0</v>
      </c>
      <c r="AE28" s="24"/>
      <c r="AF28" s="24">
        <f t="shared" si="13"/>
        <v>0</v>
      </c>
      <c r="AG28" s="24">
        <f>10+3</f>
        <v>13</v>
      </c>
      <c r="AH28" s="24">
        <f t="shared" si="14"/>
        <v>1883705.98</v>
      </c>
      <c r="AI28" s="24"/>
      <c r="AJ28" s="24">
        <f t="shared" si="15"/>
        <v>0</v>
      </c>
      <c r="AK28" s="24"/>
      <c r="AL28" s="24">
        <f t="shared" si="16"/>
        <v>0</v>
      </c>
      <c r="AM28" s="24">
        <v>12</v>
      </c>
      <c r="AN28" s="24">
        <f>AM28*L28</f>
        <v>1873083.3839999996</v>
      </c>
      <c r="AO28" s="24"/>
      <c r="AP28" s="24"/>
      <c r="AQ28" s="24"/>
      <c r="AR28" s="24"/>
      <c r="AS28" s="24"/>
      <c r="AT28" s="24"/>
      <c r="AU28" s="24"/>
      <c r="AV28" s="26"/>
      <c r="AW28" s="27">
        <f t="shared" si="1"/>
        <v>325</v>
      </c>
      <c r="AX28" s="28">
        <f t="shared" si="1"/>
        <v>47226927.363999993</v>
      </c>
    </row>
    <row r="29" spans="1:50" s="29" customFormat="1" ht="15.75" hidden="1" x14ac:dyDescent="0.25">
      <c r="A29" s="19"/>
      <c r="B29" s="59"/>
      <c r="C29" s="20" t="s">
        <v>85</v>
      </c>
      <c r="D29" s="21">
        <v>1.4</v>
      </c>
      <c r="E29" s="21">
        <v>1.68</v>
      </c>
      <c r="F29" s="22">
        <v>1.5549999999999999</v>
      </c>
      <c r="G29" s="21"/>
      <c r="H29" s="23">
        <v>108645</v>
      </c>
      <c r="I29" s="19">
        <v>0.54</v>
      </c>
      <c r="J29" s="23">
        <v>141205.90650000001</v>
      </c>
      <c r="K29" s="23">
        <f t="shared" si="2"/>
        <v>132112.32000000001</v>
      </c>
      <c r="L29" s="23">
        <f t="shared" si="3"/>
        <v>148539.44399999999</v>
      </c>
      <c r="M29" s="24"/>
      <c r="N29" s="24">
        <f t="shared" si="4"/>
        <v>0</v>
      </c>
      <c r="O29" s="24"/>
      <c r="P29" s="24">
        <f t="shared" si="5"/>
        <v>0</v>
      </c>
      <c r="Q29" s="31"/>
      <c r="R29" s="24">
        <f t="shared" si="6"/>
        <v>0</v>
      </c>
      <c r="S29" s="24"/>
      <c r="T29" s="24">
        <f t="shared" si="7"/>
        <v>0</v>
      </c>
      <c r="U29" s="24"/>
      <c r="V29" s="24">
        <f t="shared" si="8"/>
        <v>0</v>
      </c>
      <c r="W29" s="24"/>
      <c r="X29" s="24">
        <f t="shared" si="9"/>
        <v>0</v>
      </c>
      <c r="Y29" s="24"/>
      <c r="Z29" s="24">
        <f t="shared" si="10"/>
        <v>0</v>
      </c>
      <c r="AA29" s="24"/>
      <c r="AB29" s="24">
        <f t="shared" si="11"/>
        <v>0</v>
      </c>
      <c r="AC29" s="24"/>
      <c r="AD29" s="24">
        <f t="shared" si="12"/>
        <v>0</v>
      </c>
      <c r="AE29" s="24"/>
      <c r="AF29" s="24">
        <f t="shared" si="13"/>
        <v>0</v>
      </c>
      <c r="AG29" s="24"/>
      <c r="AH29" s="24">
        <f t="shared" si="14"/>
        <v>0</v>
      </c>
      <c r="AI29" s="24"/>
      <c r="AJ29" s="24">
        <f t="shared" si="15"/>
        <v>0</v>
      </c>
      <c r="AK29" s="24"/>
      <c r="AL29" s="24">
        <f t="shared" si="16"/>
        <v>0</v>
      </c>
      <c r="AM29" s="24"/>
      <c r="AN29" s="24">
        <f t="shared" ref="AN29:AN50" si="17">AM29*L29</f>
        <v>0</v>
      </c>
      <c r="AO29" s="24"/>
      <c r="AP29" s="24"/>
      <c r="AQ29" s="24"/>
      <c r="AR29" s="24"/>
      <c r="AS29" s="24"/>
      <c r="AT29" s="24"/>
      <c r="AU29" s="24"/>
      <c r="AV29" s="26"/>
      <c r="AW29" s="27">
        <f t="shared" si="1"/>
        <v>0</v>
      </c>
      <c r="AX29" s="28">
        <f t="shared" si="1"/>
        <v>0</v>
      </c>
    </row>
    <row r="30" spans="1:50" s="29" customFormat="1" ht="15.75" hidden="1" x14ac:dyDescent="0.25">
      <c r="A30" s="19">
        <v>0.3</v>
      </c>
      <c r="B30" s="59"/>
      <c r="C30" s="20" t="s">
        <v>86</v>
      </c>
      <c r="D30" s="21">
        <v>1.4</v>
      </c>
      <c r="E30" s="21">
        <v>1.68</v>
      </c>
      <c r="F30" s="22">
        <v>1.5549999999999999</v>
      </c>
      <c r="G30" s="21"/>
      <c r="H30" s="23">
        <v>147967</v>
      </c>
      <c r="I30" s="19">
        <v>0.36</v>
      </c>
      <c r="J30" s="23">
        <v>177530.80660000001</v>
      </c>
      <c r="K30" s="23">
        <f t="shared" si="2"/>
        <v>169274.24800000002</v>
      </c>
      <c r="L30" s="23">
        <f t="shared" si="3"/>
        <v>184189.32160000002</v>
      </c>
      <c r="M30" s="24">
        <v>100</v>
      </c>
      <c r="N30" s="24">
        <f t="shared" si="4"/>
        <v>16927424.800000001</v>
      </c>
      <c r="O30" s="24"/>
      <c r="P30" s="24">
        <f t="shared" si="5"/>
        <v>0</v>
      </c>
      <c r="Q30" s="31"/>
      <c r="R30" s="24">
        <f t="shared" si="6"/>
        <v>0</v>
      </c>
      <c r="S30" s="24"/>
      <c r="T30" s="24">
        <f t="shared" si="7"/>
        <v>0</v>
      </c>
      <c r="U30" s="24"/>
      <c r="V30" s="24">
        <f t="shared" si="8"/>
        <v>0</v>
      </c>
      <c r="W30" s="24"/>
      <c r="X30" s="24">
        <f t="shared" si="9"/>
        <v>0</v>
      </c>
      <c r="Y30" s="24"/>
      <c r="Z30" s="24">
        <f t="shared" si="10"/>
        <v>0</v>
      </c>
      <c r="AA30" s="24"/>
      <c r="AB30" s="24">
        <f t="shared" si="11"/>
        <v>0</v>
      </c>
      <c r="AC30" s="24"/>
      <c r="AD30" s="24">
        <f t="shared" si="12"/>
        <v>0</v>
      </c>
      <c r="AE30" s="24"/>
      <c r="AF30" s="24">
        <f t="shared" si="13"/>
        <v>0</v>
      </c>
      <c r="AG30" s="24"/>
      <c r="AH30" s="24">
        <f t="shared" si="14"/>
        <v>0</v>
      </c>
      <c r="AI30" s="24"/>
      <c r="AJ30" s="24">
        <f t="shared" si="15"/>
        <v>0</v>
      </c>
      <c r="AK30" s="24"/>
      <c r="AL30" s="24">
        <f t="shared" si="16"/>
        <v>0</v>
      </c>
      <c r="AM30" s="24">
        <v>30</v>
      </c>
      <c r="AN30" s="24">
        <f>AM30*L30</f>
        <v>5525679.648000001</v>
      </c>
      <c r="AO30" s="24"/>
      <c r="AP30" s="24"/>
      <c r="AQ30" s="24"/>
      <c r="AR30" s="24"/>
      <c r="AS30" s="24"/>
      <c r="AT30" s="24"/>
      <c r="AU30" s="24"/>
      <c r="AV30" s="26"/>
      <c r="AW30" s="27">
        <f t="shared" si="1"/>
        <v>130</v>
      </c>
      <c r="AX30" s="28">
        <f t="shared" si="1"/>
        <v>22453104.448000003</v>
      </c>
    </row>
    <row r="31" spans="1:50" s="29" customFormat="1" ht="15.75" hidden="1" x14ac:dyDescent="0.25">
      <c r="A31" s="19">
        <v>0.3</v>
      </c>
      <c r="B31" s="59"/>
      <c r="C31" s="20" t="s">
        <v>87</v>
      </c>
      <c r="D31" s="21">
        <v>1.4</v>
      </c>
      <c r="E31" s="21">
        <v>1.68</v>
      </c>
      <c r="F31" s="22">
        <v>1.5549999999999999</v>
      </c>
      <c r="G31" s="21"/>
      <c r="H31" s="23">
        <v>78581</v>
      </c>
      <c r="I31" s="19">
        <v>0.37</v>
      </c>
      <c r="J31" s="23">
        <v>94717.608349999995</v>
      </c>
      <c r="K31" s="23">
        <f t="shared" si="2"/>
        <v>90210.988000000012</v>
      </c>
      <c r="L31" s="23">
        <f t="shared" si="3"/>
        <v>98351.979599999991</v>
      </c>
      <c r="M31" s="24"/>
      <c r="N31" s="24">
        <f t="shared" si="4"/>
        <v>0</v>
      </c>
      <c r="O31" s="24"/>
      <c r="P31" s="24">
        <f t="shared" si="5"/>
        <v>0</v>
      </c>
      <c r="Q31" s="31"/>
      <c r="R31" s="24">
        <f t="shared" si="6"/>
        <v>0</v>
      </c>
      <c r="S31" s="24"/>
      <c r="T31" s="24">
        <f t="shared" si="7"/>
        <v>0</v>
      </c>
      <c r="U31" s="24"/>
      <c r="V31" s="24">
        <f t="shared" si="8"/>
        <v>0</v>
      </c>
      <c r="W31" s="24"/>
      <c r="X31" s="24">
        <f t="shared" si="9"/>
        <v>0</v>
      </c>
      <c r="Y31" s="24"/>
      <c r="Z31" s="24">
        <f t="shared" si="10"/>
        <v>0</v>
      </c>
      <c r="AA31" s="24"/>
      <c r="AB31" s="24">
        <f t="shared" si="11"/>
        <v>0</v>
      </c>
      <c r="AC31" s="24"/>
      <c r="AD31" s="24">
        <f t="shared" si="12"/>
        <v>0</v>
      </c>
      <c r="AE31" s="24"/>
      <c r="AF31" s="24">
        <f t="shared" si="13"/>
        <v>0</v>
      </c>
      <c r="AG31" s="24"/>
      <c r="AH31" s="24">
        <f t="shared" si="14"/>
        <v>0</v>
      </c>
      <c r="AI31" s="24"/>
      <c r="AJ31" s="24">
        <f t="shared" si="15"/>
        <v>0</v>
      </c>
      <c r="AK31" s="24"/>
      <c r="AL31" s="24">
        <f t="shared" si="16"/>
        <v>0</v>
      </c>
      <c r="AM31" s="24"/>
      <c r="AN31" s="24">
        <f t="shared" si="17"/>
        <v>0</v>
      </c>
      <c r="AO31" s="24"/>
      <c r="AP31" s="24"/>
      <c r="AQ31" s="24"/>
      <c r="AR31" s="24"/>
      <c r="AS31" s="24"/>
      <c r="AT31" s="24"/>
      <c r="AU31" s="24"/>
      <c r="AV31" s="26"/>
      <c r="AW31" s="27">
        <f t="shared" si="1"/>
        <v>0</v>
      </c>
      <c r="AX31" s="28">
        <f t="shared" si="1"/>
        <v>0</v>
      </c>
    </row>
    <row r="32" spans="1:50" s="29" customFormat="1" ht="15.75" hidden="1" x14ac:dyDescent="0.25">
      <c r="A32" s="19">
        <v>0.3</v>
      </c>
      <c r="B32" s="59"/>
      <c r="C32" s="20" t="s">
        <v>88</v>
      </c>
      <c r="D32" s="21">
        <v>1.4</v>
      </c>
      <c r="E32" s="21">
        <v>1.68</v>
      </c>
      <c r="F32" s="22">
        <v>1.5549999999999999</v>
      </c>
      <c r="G32" s="21"/>
      <c r="H32" s="23">
        <v>178016</v>
      </c>
      <c r="I32" s="19">
        <v>0.35</v>
      </c>
      <c r="J32" s="23">
        <v>212595.60799999998</v>
      </c>
      <c r="K32" s="23">
        <f t="shared" si="2"/>
        <v>202938.23999999999</v>
      </c>
      <c r="L32" s="23">
        <f t="shared" si="3"/>
        <v>220383.80799999999</v>
      </c>
      <c r="M32" s="24"/>
      <c r="N32" s="24">
        <f t="shared" si="4"/>
        <v>0</v>
      </c>
      <c r="O32" s="24"/>
      <c r="P32" s="24">
        <f t="shared" si="5"/>
        <v>0</v>
      </c>
      <c r="Q32" s="31"/>
      <c r="R32" s="24">
        <f t="shared" si="6"/>
        <v>0</v>
      </c>
      <c r="S32" s="24"/>
      <c r="T32" s="24">
        <f t="shared" si="7"/>
        <v>0</v>
      </c>
      <c r="U32" s="24">
        <v>30</v>
      </c>
      <c r="V32" s="24">
        <f t="shared" si="8"/>
        <v>6088147.1999999993</v>
      </c>
      <c r="W32" s="24"/>
      <c r="X32" s="24">
        <f t="shared" si="9"/>
        <v>0</v>
      </c>
      <c r="Y32" s="24"/>
      <c r="Z32" s="24">
        <f t="shared" si="10"/>
        <v>0</v>
      </c>
      <c r="AA32" s="24"/>
      <c r="AB32" s="24">
        <f t="shared" si="11"/>
        <v>0</v>
      </c>
      <c r="AC32" s="24"/>
      <c r="AD32" s="24">
        <f t="shared" si="12"/>
        <v>0</v>
      </c>
      <c r="AE32" s="24"/>
      <c r="AF32" s="24">
        <f t="shared" si="13"/>
        <v>0</v>
      </c>
      <c r="AG32" s="24"/>
      <c r="AH32" s="24">
        <f t="shared" si="14"/>
        <v>0</v>
      </c>
      <c r="AI32" s="24"/>
      <c r="AJ32" s="24">
        <f t="shared" si="15"/>
        <v>0</v>
      </c>
      <c r="AK32" s="24"/>
      <c r="AL32" s="24">
        <f t="shared" si="16"/>
        <v>0</v>
      </c>
      <c r="AM32" s="24"/>
      <c r="AN32" s="24">
        <f t="shared" si="17"/>
        <v>0</v>
      </c>
      <c r="AO32" s="24"/>
      <c r="AP32" s="24"/>
      <c r="AQ32" s="24"/>
      <c r="AR32" s="24"/>
      <c r="AS32" s="24"/>
      <c r="AT32" s="24"/>
      <c r="AU32" s="24"/>
      <c r="AV32" s="26"/>
      <c r="AW32" s="27">
        <f t="shared" si="1"/>
        <v>30</v>
      </c>
      <c r="AX32" s="28">
        <f t="shared" si="1"/>
        <v>6088147.1999999993</v>
      </c>
    </row>
    <row r="33" spans="1:50" s="29" customFormat="1" ht="15.75" hidden="1" x14ac:dyDescent="0.25">
      <c r="A33" s="19">
        <v>0.3</v>
      </c>
      <c r="B33" s="60"/>
      <c r="C33" s="20" t="s">
        <v>89</v>
      </c>
      <c r="D33" s="21">
        <v>1.4</v>
      </c>
      <c r="E33" s="21">
        <v>1.68</v>
      </c>
      <c r="F33" s="22">
        <v>1.5549999999999999</v>
      </c>
      <c r="G33" s="21"/>
      <c r="H33" s="23">
        <v>237096</v>
      </c>
      <c r="I33" s="19">
        <v>0.34</v>
      </c>
      <c r="J33" s="23">
        <v>281836.01519999997</v>
      </c>
      <c r="K33" s="23">
        <f t="shared" si="2"/>
        <v>269341.05599999998</v>
      </c>
      <c r="L33" s="23">
        <f t="shared" si="3"/>
        <v>291912.59519999998</v>
      </c>
      <c r="M33" s="24"/>
      <c r="N33" s="24">
        <f t="shared" si="4"/>
        <v>0</v>
      </c>
      <c r="O33" s="24"/>
      <c r="P33" s="24">
        <f t="shared" si="5"/>
        <v>0</v>
      </c>
      <c r="Q33" s="31"/>
      <c r="R33" s="24">
        <f t="shared" si="6"/>
        <v>0</v>
      </c>
      <c r="S33" s="24"/>
      <c r="T33" s="24">
        <f t="shared" si="7"/>
        <v>0</v>
      </c>
      <c r="U33" s="24"/>
      <c r="V33" s="24">
        <f t="shared" si="8"/>
        <v>0</v>
      </c>
      <c r="W33" s="24"/>
      <c r="X33" s="24">
        <f t="shared" si="9"/>
        <v>0</v>
      </c>
      <c r="Y33" s="24"/>
      <c r="Z33" s="24">
        <f t="shared" si="10"/>
        <v>0</v>
      </c>
      <c r="AA33" s="24"/>
      <c r="AB33" s="24">
        <f t="shared" si="11"/>
        <v>0</v>
      </c>
      <c r="AC33" s="24"/>
      <c r="AD33" s="24">
        <f t="shared" si="12"/>
        <v>0</v>
      </c>
      <c r="AE33" s="24"/>
      <c r="AF33" s="24">
        <f t="shared" si="13"/>
        <v>0</v>
      </c>
      <c r="AG33" s="24"/>
      <c r="AH33" s="24">
        <f t="shared" si="14"/>
        <v>0</v>
      </c>
      <c r="AI33" s="24"/>
      <c r="AJ33" s="24">
        <f t="shared" si="15"/>
        <v>0</v>
      </c>
      <c r="AK33" s="24"/>
      <c r="AL33" s="24">
        <f t="shared" si="16"/>
        <v>0</v>
      </c>
      <c r="AM33" s="24"/>
      <c r="AN33" s="24">
        <f t="shared" si="17"/>
        <v>0</v>
      </c>
      <c r="AO33" s="24"/>
      <c r="AP33" s="24"/>
      <c r="AQ33" s="24"/>
      <c r="AR33" s="24"/>
      <c r="AS33" s="24"/>
      <c r="AT33" s="24"/>
      <c r="AU33" s="24"/>
      <c r="AV33" s="26"/>
      <c r="AW33" s="27">
        <f t="shared" si="1"/>
        <v>0</v>
      </c>
      <c r="AX33" s="28">
        <f t="shared" si="1"/>
        <v>0</v>
      </c>
    </row>
    <row r="34" spans="1:50" s="29" customFormat="1" ht="15.75" hidden="1" x14ac:dyDescent="0.25">
      <c r="A34" s="19">
        <v>0.3</v>
      </c>
      <c r="B34" s="58" t="s">
        <v>90</v>
      </c>
      <c r="C34" s="20" t="s">
        <v>91</v>
      </c>
      <c r="D34" s="21">
        <v>1.4</v>
      </c>
      <c r="E34" s="21">
        <v>1.68</v>
      </c>
      <c r="F34" s="22">
        <v>1.5549999999999999</v>
      </c>
      <c r="G34" s="21"/>
      <c r="H34" s="23">
        <v>124533</v>
      </c>
      <c r="I34" s="19">
        <v>0.26</v>
      </c>
      <c r="J34" s="23">
        <v>142503.11189999999</v>
      </c>
      <c r="K34" s="23">
        <f t="shared" si="2"/>
        <v>137484.432</v>
      </c>
      <c r="L34" s="23">
        <f t="shared" si="3"/>
        <v>146550.4344</v>
      </c>
      <c r="M34" s="24">
        <v>22</v>
      </c>
      <c r="N34" s="24">
        <f t="shared" si="4"/>
        <v>3024657.5040000002</v>
      </c>
      <c r="O34" s="24"/>
      <c r="P34" s="24">
        <f t="shared" si="5"/>
        <v>0</v>
      </c>
      <c r="Q34" s="31"/>
      <c r="R34" s="24">
        <f t="shared" si="6"/>
        <v>0</v>
      </c>
      <c r="S34" s="24"/>
      <c r="T34" s="24">
        <f t="shared" si="7"/>
        <v>0</v>
      </c>
      <c r="U34" s="24"/>
      <c r="V34" s="24">
        <f t="shared" si="8"/>
        <v>0</v>
      </c>
      <c r="W34" s="24"/>
      <c r="X34" s="24">
        <f t="shared" si="9"/>
        <v>0</v>
      </c>
      <c r="Y34" s="24"/>
      <c r="Z34" s="24">
        <f t="shared" si="10"/>
        <v>0</v>
      </c>
      <c r="AA34" s="24"/>
      <c r="AB34" s="24">
        <f t="shared" si="11"/>
        <v>0</v>
      </c>
      <c r="AC34" s="24"/>
      <c r="AD34" s="24">
        <f t="shared" si="12"/>
        <v>0</v>
      </c>
      <c r="AE34" s="24"/>
      <c r="AF34" s="24">
        <f t="shared" si="13"/>
        <v>0</v>
      </c>
      <c r="AG34" s="24"/>
      <c r="AH34" s="24">
        <f t="shared" si="14"/>
        <v>0</v>
      </c>
      <c r="AI34" s="24"/>
      <c r="AJ34" s="24">
        <f t="shared" si="15"/>
        <v>0</v>
      </c>
      <c r="AK34" s="24"/>
      <c r="AL34" s="24">
        <f t="shared" si="16"/>
        <v>0</v>
      </c>
      <c r="AM34" s="24"/>
      <c r="AN34" s="24">
        <f t="shared" si="17"/>
        <v>0</v>
      </c>
      <c r="AO34" s="24"/>
      <c r="AP34" s="24"/>
      <c r="AQ34" s="24"/>
      <c r="AR34" s="24"/>
      <c r="AS34" s="24"/>
      <c r="AT34" s="24"/>
      <c r="AU34" s="24">
        <v>0</v>
      </c>
      <c r="AV34" s="26">
        <f>AU34*L34</f>
        <v>0</v>
      </c>
      <c r="AW34" s="27">
        <f t="shared" si="1"/>
        <v>22</v>
      </c>
      <c r="AX34" s="28">
        <f t="shared" si="1"/>
        <v>3024657.5040000002</v>
      </c>
    </row>
    <row r="35" spans="1:50" s="29" customFormat="1" ht="15.75" hidden="1" x14ac:dyDescent="0.25">
      <c r="A35" s="19">
        <v>0.3</v>
      </c>
      <c r="B35" s="59"/>
      <c r="C35" s="20" t="s">
        <v>92</v>
      </c>
      <c r="D35" s="21">
        <v>1.4</v>
      </c>
      <c r="E35" s="21">
        <v>1.68</v>
      </c>
      <c r="F35" s="22">
        <v>1.5549999999999999</v>
      </c>
      <c r="G35" s="21"/>
      <c r="H35" s="23">
        <v>74079</v>
      </c>
      <c r="I35" s="19">
        <v>0.2</v>
      </c>
      <c r="J35" s="23">
        <v>82301.769</v>
      </c>
      <c r="K35" s="23">
        <f t="shared" si="2"/>
        <v>80005.320000000007</v>
      </c>
      <c r="L35" s="23">
        <f t="shared" si="3"/>
        <v>84153.744000000006</v>
      </c>
      <c r="M35" s="24">
        <v>50</v>
      </c>
      <c r="N35" s="24">
        <f t="shared" si="4"/>
        <v>4000266.0000000005</v>
      </c>
      <c r="O35" s="24"/>
      <c r="P35" s="24">
        <f t="shared" si="5"/>
        <v>0</v>
      </c>
      <c r="Q35" s="31"/>
      <c r="R35" s="24">
        <f t="shared" si="6"/>
        <v>0</v>
      </c>
      <c r="S35" s="24"/>
      <c r="T35" s="24">
        <f t="shared" si="7"/>
        <v>0</v>
      </c>
      <c r="U35" s="24"/>
      <c r="V35" s="24">
        <f t="shared" si="8"/>
        <v>0</v>
      </c>
      <c r="W35" s="24"/>
      <c r="X35" s="24">
        <f t="shared" si="9"/>
        <v>0</v>
      </c>
      <c r="Y35" s="24"/>
      <c r="Z35" s="24">
        <f t="shared" si="10"/>
        <v>0</v>
      </c>
      <c r="AA35" s="24"/>
      <c r="AB35" s="24">
        <f t="shared" si="11"/>
        <v>0</v>
      </c>
      <c r="AC35" s="24">
        <v>5</v>
      </c>
      <c r="AD35" s="24">
        <f t="shared" si="12"/>
        <v>400026.60000000003</v>
      </c>
      <c r="AE35" s="24"/>
      <c r="AF35" s="24">
        <f t="shared" si="13"/>
        <v>0</v>
      </c>
      <c r="AG35" s="24"/>
      <c r="AH35" s="24">
        <f t="shared" si="14"/>
        <v>0</v>
      </c>
      <c r="AI35" s="24"/>
      <c r="AJ35" s="24">
        <f t="shared" si="15"/>
        <v>0</v>
      </c>
      <c r="AK35" s="24"/>
      <c r="AL35" s="24">
        <f t="shared" si="16"/>
        <v>0</v>
      </c>
      <c r="AM35" s="24"/>
      <c r="AN35" s="24">
        <f t="shared" si="17"/>
        <v>0</v>
      </c>
      <c r="AO35" s="24"/>
      <c r="AP35" s="24"/>
      <c r="AQ35" s="24"/>
      <c r="AR35" s="24"/>
      <c r="AS35" s="24"/>
      <c r="AT35" s="24"/>
      <c r="AU35" s="24"/>
      <c r="AV35" s="26">
        <f>AU35*L35</f>
        <v>0</v>
      </c>
      <c r="AW35" s="27">
        <f t="shared" si="1"/>
        <v>55</v>
      </c>
      <c r="AX35" s="28">
        <f t="shared" si="1"/>
        <v>4400292.6000000006</v>
      </c>
    </row>
    <row r="36" spans="1:50" s="29" customFormat="1" ht="15.75" hidden="1" x14ac:dyDescent="0.25">
      <c r="A36" s="19">
        <v>0.3</v>
      </c>
      <c r="B36" s="60"/>
      <c r="C36" s="20" t="s">
        <v>93</v>
      </c>
      <c r="D36" s="21">
        <v>1.4</v>
      </c>
      <c r="E36" s="21">
        <v>1.68</v>
      </c>
      <c r="F36" s="22">
        <v>1.5549999999999999</v>
      </c>
      <c r="G36" s="21"/>
      <c r="H36" s="23">
        <v>140736</v>
      </c>
      <c r="I36" s="19">
        <v>0.44</v>
      </c>
      <c r="J36" s="23">
        <v>175103.73120000004</v>
      </c>
      <c r="K36" s="23">
        <f t="shared" si="2"/>
        <v>165505.53600000002</v>
      </c>
      <c r="L36" s="23">
        <f t="shared" si="3"/>
        <v>182844.21119999999</v>
      </c>
      <c r="M36" s="24">
        <f>60</f>
        <v>60</v>
      </c>
      <c r="N36" s="24">
        <f t="shared" si="4"/>
        <v>9930332.160000002</v>
      </c>
      <c r="O36" s="24"/>
      <c r="P36" s="24">
        <f t="shared" si="5"/>
        <v>0</v>
      </c>
      <c r="Q36" s="31"/>
      <c r="R36" s="24">
        <f t="shared" si="6"/>
        <v>0</v>
      </c>
      <c r="S36" s="24"/>
      <c r="T36" s="24">
        <f t="shared" si="7"/>
        <v>0</v>
      </c>
      <c r="U36" s="24"/>
      <c r="V36" s="24">
        <f t="shared" si="8"/>
        <v>0</v>
      </c>
      <c r="W36" s="24"/>
      <c r="X36" s="24">
        <f t="shared" si="9"/>
        <v>0</v>
      </c>
      <c r="Y36" s="24"/>
      <c r="Z36" s="24">
        <f t="shared" si="10"/>
        <v>0</v>
      </c>
      <c r="AA36" s="24"/>
      <c r="AB36" s="24">
        <f t="shared" si="11"/>
        <v>0</v>
      </c>
      <c r="AC36" s="24"/>
      <c r="AD36" s="24">
        <f t="shared" si="12"/>
        <v>0</v>
      </c>
      <c r="AE36" s="24"/>
      <c r="AF36" s="24">
        <f t="shared" si="13"/>
        <v>0</v>
      </c>
      <c r="AG36" s="24"/>
      <c r="AH36" s="24">
        <f t="shared" si="14"/>
        <v>0</v>
      </c>
      <c r="AI36" s="24"/>
      <c r="AJ36" s="24">
        <f t="shared" si="15"/>
        <v>0</v>
      </c>
      <c r="AK36" s="24"/>
      <c r="AL36" s="24">
        <f t="shared" si="16"/>
        <v>0</v>
      </c>
      <c r="AM36" s="24"/>
      <c r="AN36" s="24">
        <f t="shared" si="17"/>
        <v>0</v>
      </c>
      <c r="AO36" s="24"/>
      <c r="AP36" s="24"/>
      <c r="AQ36" s="24"/>
      <c r="AR36" s="24"/>
      <c r="AS36" s="24"/>
      <c r="AT36" s="24"/>
      <c r="AU36" s="24"/>
      <c r="AV36" s="26"/>
      <c r="AW36" s="27">
        <f t="shared" si="1"/>
        <v>60</v>
      </c>
      <c r="AX36" s="28">
        <f t="shared" si="1"/>
        <v>9930332.160000002</v>
      </c>
    </row>
    <row r="37" spans="1:50" s="29" customFormat="1" ht="15.75" x14ac:dyDescent="0.25">
      <c r="A37" s="19">
        <v>0.3</v>
      </c>
      <c r="B37" s="58" t="s">
        <v>94</v>
      </c>
      <c r="C37" s="20" t="s">
        <v>95</v>
      </c>
      <c r="D37" s="21">
        <v>1.4</v>
      </c>
      <c r="E37" s="21">
        <v>1.68</v>
      </c>
      <c r="F37" s="22">
        <v>1.5549999999999999</v>
      </c>
      <c r="G37" s="21"/>
      <c r="H37" s="23">
        <v>66386</v>
      </c>
      <c r="I37" s="19">
        <v>0.35</v>
      </c>
      <c r="J37" s="23">
        <v>79281.480499999991</v>
      </c>
      <c r="K37" s="23">
        <f t="shared" si="2"/>
        <v>75680.039999999994</v>
      </c>
      <c r="L37" s="23">
        <f t="shared" si="3"/>
        <v>82185.868000000002</v>
      </c>
      <c r="M37" s="30"/>
      <c r="N37" s="24">
        <f t="shared" si="4"/>
        <v>0</v>
      </c>
      <c r="O37" s="24"/>
      <c r="P37" s="24">
        <f t="shared" si="5"/>
        <v>0</v>
      </c>
      <c r="Q37" s="31"/>
      <c r="R37" s="24">
        <f t="shared" si="6"/>
        <v>0</v>
      </c>
      <c r="S37" s="24"/>
      <c r="T37" s="24">
        <f t="shared" si="7"/>
        <v>0</v>
      </c>
      <c r="U37" s="24"/>
      <c r="V37" s="24">
        <f t="shared" si="8"/>
        <v>0</v>
      </c>
      <c r="W37" s="24"/>
      <c r="X37" s="24">
        <f t="shared" si="9"/>
        <v>0</v>
      </c>
      <c r="Y37" s="24"/>
      <c r="Z37" s="24">
        <f t="shared" si="10"/>
        <v>0</v>
      </c>
      <c r="AA37" s="24"/>
      <c r="AB37" s="24">
        <f t="shared" si="11"/>
        <v>0</v>
      </c>
      <c r="AC37" s="24"/>
      <c r="AD37" s="24">
        <f t="shared" si="12"/>
        <v>0</v>
      </c>
      <c r="AE37" s="24"/>
      <c r="AF37" s="24">
        <f t="shared" si="13"/>
        <v>0</v>
      </c>
      <c r="AG37" s="24">
        <v>84</v>
      </c>
      <c r="AH37" s="24">
        <f t="shared" si="14"/>
        <v>6357123.3599999994</v>
      </c>
      <c r="AI37" s="24"/>
      <c r="AJ37" s="24">
        <f t="shared" si="15"/>
        <v>0</v>
      </c>
      <c r="AK37" s="24"/>
      <c r="AL37" s="24">
        <f t="shared" si="16"/>
        <v>0</v>
      </c>
      <c r="AM37" s="24"/>
      <c r="AN37" s="24">
        <f t="shared" si="17"/>
        <v>0</v>
      </c>
      <c r="AO37" s="24"/>
      <c r="AP37" s="24"/>
      <c r="AQ37" s="24"/>
      <c r="AR37" s="24"/>
      <c r="AS37" s="24"/>
      <c r="AT37" s="24"/>
      <c r="AU37" s="24"/>
      <c r="AV37" s="26">
        <f t="shared" ref="AV37:AV50" si="18">AU37*L37</f>
        <v>0</v>
      </c>
      <c r="AW37" s="27">
        <f t="shared" si="1"/>
        <v>84</v>
      </c>
      <c r="AX37" s="28">
        <f t="shared" si="1"/>
        <v>6357123.3599999994</v>
      </c>
    </row>
    <row r="38" spans="1:50" s="29" customFormat="1" ht="15.75" hidden="1" x14ac:dyDescent="0.25">
      <c r="A38" s="19">
        <v>0.3</v>
      </c>
      <c r="B38" s="60"/>
      <c r="C38" s="20" t="s">
        <v>96</v>
      </c>
      <c r="D38" s="21">
        <v>1.4</v>
      </c>
      <c r="E38" s="21">
        <v>1.68</v>
      </c>
      <c r="F38" s="22">
        <v>1.5549999999999999</v>
      </c>
      <c r="G38" s="21"/>
      <c r="H38" s="23">
        <v>96505</v>
      </c>
      <c r="I38" s="19">
        <v>0.34</v>
      </c>
      <c r="J38" s="23">
        <v>114715.49349999998</v>
      </c>
      <c r="K38" s="23">
        <f t="shared" si="2"/>
        <v>109629.68</v>
      </c>
      <c r="L38" s="23">
        <f t="shared" si="3"/>
        <v>118816.95599999999</v>
      </c>
      <c r="M38" s="30"/>
      <c r="N38" s="24">
        <f t="shared" si="4"/>
        <v>0</v>
      </c>
      <c r="O38" s="24"/>
      <c r="P38" s="24">
        <f t="shared" si="5"/>
        <v>0</v>
      </c>
      <c r="Q38" s="31"/>
      <c r="R38" s="24">
        <f t="shared" si="6"/>
        <v>0</v>
      </c>
      <c r="S38" s="24"/>
      <c r="T38" s="24">
        <f t="shared" si="7"/>
        <v>0</v>
      </c>
      <c r="U38" s="24"/>
      <c r="V38" s="24">
        <f t="shared" si="8"/>
        <v>0</v>
      </c>
      <c r="W38" s="24"/>
      <c r="X38" s="24">
        <f t="shared" si="9"/>
        <v>0</v>
      </c>
      <c r="Y38" s="24"/>
      <c r="Z38" s="24">
        <f t="shared" si="10"/>
        <v>0</v>
      </c>
      <c r="AA38" s="24"/>
      <c r="AB38" s="24">
        <f t="shared" si="11"/>
        <v>0</v>
      </c>
      <c r="AC38" s="24"/>
      <c r="AD38" s="24">
        <f t="shared" si="12"/>
        <v>0</v>
      </c>
      <c r="AE38" s="24"/>
      <c r="AF38" s="24">
        <f t="shared" si="13"/>
        <v>0</v>
      </c>
      <c r="AG38" s="24"/>
      <c r="AH38" s="24">
        <f t="shared" si="14"/>
        <v>0</v>
      </c>
      <c r="AI38" s="24"/>
      <c r="AJ38" s="24">
        <f t="shared" si="15"/>
        <v>0</v>
      </c>
      <c r="AK38" s="24"/>
      <c r="AL38" s="24">
        <f t="shared" si="16"/>
        <v>0</v>
      </c>
      <c r="AM38" s="24"/>
      <c r="AN38" s="24">
        <f t="shared" si="17"/>
        <v>0</v>
      </c>
      <c r="AO38" s="24"/>
      <c r="AP38" s="24"/>
      <c r="AQ38" s="24"/>
      <c r="AR38" s="24"/>
      <c r="AS38" s="24"/>
      <c r="AT38" s="24"/>
      <c r="AU38" s="24"/>
      <c r="AV38" s="26">
        <f t="shared" si="18"/>
        <v>0</v>
      </c>
      <c r="AW38" s="27">
        <f t="shared" si="1"/>
        <v>0</v>
      </c>
      <c r="AX38" s="28">
        <f t="shared" si="1"/>
        <v>0</v>
      </c>
    </row>
    <row r="39" spans="1:50" s="29" customFormat="1" ht="15.75" hidden="1" customHeight="1" x14ac:dyDescent="0.25">
      <c r="A39" s="19">
        <v>0.3</v>
      </c>
      <c r="B39" s="58" t="s">
        <v>97</v>
      </c>
      <c r="C39" s="20" t="s">
        <v>98</v>
      </c>
      <c r="D39" s="21">
        <v>1.4</v>
      </c>
      <c r="E39" s="21">
        <v>1.68</v>
      </c>
      <c r="F39" s="22">
        <v>1.5549999999999999</v>
      </c>
      <c r="G39" s="21"/>
      <c r="H39" s="23">
        <v>90940</v>
      </c>
      <c r="I39" s="19">
        <v>0.38</v>
      </c>
      <c r="J39" s="23">
        <v>110119.24600000001</v>
      </c>
      <c r="K39" s="23">
        <f t="shared" si="2"/>
        <v>104762.87999999999</v>
      </c>
      <c r="L39" s="23">
        <f t="shared" si="3"/>
        <v>114438.89599999999</v>
      </c>
      <c r="M39" s="30"/>
      <c r="N39" s="24">
        <f t="shared" si="4"/>
        <v>0</v>
      </c>
      <c r="O39" s="24"/>
      <c r="P39" s="24">
        <f t="shared" si="5"/>
        <v>0</v>
      </c>
      <c r="Q39" s="31"/>
      <c r="R39" s="24">
        <f t="shared" si="6"/>
        <v>0</v>
      </c>
      <c r="S39" s="24"/>
      <c r="T39" s="24">
        <f t="shared" si="7"/>
        <v>0</v>
      </c>
      <c r="U39" s="24"/>
      <c r="V39" s="24">
        <f t="shared" si="8"/>
        <v>0</v>
      </c>
      <c r="W39" s="24"/>
      <c r="X39" s="24">
        <f t="shared" si="9"/>
        <v>0</v>
      </c>
      <c r="Y39" s="24"/>
      <c r="Z39" s="24">
        <f t="shared" si="10"/>
        <v>0</v>
      </c>
      <c r="AA39" s="24"/>
      <c r="AB39" s="24">
        <f t="shared" si="11"/>
        <v>0</v>
      </c>
      <c r="AC39" s="24"/>
      <c r="AD39" s="24">
        <f t="shared" si="12"/>
        <v>0</v>
      </c>
      <c r="AE39" s="24"/>
      <c r="AF39" s="24">
        <f t="shared" si="13"/>
        <v>0</v>
      </c>
      <c r="AG39" s="24"/>
      <c r="AH39" s="24">
        <f t="shared" si="14"/>
        <v>0</v>
      </c>
      <c r="AI39" s="24"/>
      <c r="AJ39" s="24">
        <f t="shared" si="15"/>
        <v>0</v>
      </c>
      <c r="AK39" s="24"/>
      <c r="AL39" s="24">
        <f t="shared" si="16"/>
        <v>0</v>
      </c>
      <c r="AM39" s="24"/>
      <c r="AN39" s="24">
        <f t="shared" si="17"/>
        <v>0</v>
      </c>
      <c r="AO39" s="24"/>
      <c r="AP39" s="24"/>
      <c r="AQ39" s="24"/>
      <c r="AR39" s="24"/>
      <c r="AS39" s="24"/>
      <c r="AT39" s="24"/>
      <c r="AU39" s="24"/>
      <c r="AV39" s="26">
        <f t="shared" si="18"/>
        <v>0</v>
      </c>
      <c r="AW39" s="27">
        <f t="shared" si="1"/>
        <v>0</v>
      </c>
      <c r="AX39" s="28">
        <f t="shared" si="1"/>
        <v>0</v>
      </c>
    </row>
    <row r="40" spans="1:50" s="29" customFormat="1" ht="15.75" hidden="1" x14ac:dyDescent="0.25">
      <c r="A40" s="19">
        <v>0.15</v>
      </c>
      <c r="B40" s="59"/>
      <c r="C40" s="20" t="s">
        <v>99</v>
      </c>
      <c r="D40" s="21">
        <v>1.4</v>
      </c>
      <c r="E40" s="21">
        <v>1.68</v>
      </c>
      <c r="F40" s="22">
        <v>1.5549999999999999</v>
      </c>
      <c r="G40" s="21"/>
      <c r="H40" s="23">
        <v>189162</v>
      </c>
      <c r="I40" s="19">
        <v>0.22</v>
      </c>
      <c r="J40" s="23">
        <v>212258.68020000003</v>
      </c>
      <c r="K40" s="23">
        <f t="shared" si="2"/>
        <v>205808.25600000002</v>
      </c>
      <c r="L40" s="23">
        <f t="shared" si="3"/>
        <v>217460.63519999999</v>
      </c>
      <c r="M40" s="30"/>
      <c r="N40" s="24">
        <f t="shared" si="4"/>
        <v>0</v>
      </c>
      <c r="O40" s="24"/>
      <c r="P40" s="24">
        <f t="shared" si="5"/>
        <v>0</v>
      </c>
      <c r="Q40" s="31"/>
      <c r="R40" s="24">
        <f t="shared" si="6"/>
        <v>0</v>
      </c>
      <c r="S40" s="24"/>
      <c r="T40" s="24">
        <f t="shared" si="7"/>
        <v>0</v>
      </c>
      <c r="U40" s="24"/>
      <c r="V40" s="24">
        <f t="shared" si="8"/>
        <v>0</v>
      </c>
      <c r="W40" s="24"/>
      <c r="X40" s="24">
        <f t="shared" si="9"/>
        <v>0</v>
      </c>
      <c r="Y40" s="24"/>
      <c r="Z40" s="24">
        <f t="shared" si="10"/>
        <v>0</v>
      </c>
      <c r="AA40" s="24"/>
      <c r="AB40" s="24">
        <f t="shared" si="11"/>
        <v>0</v>
      </c>
      <c r="AC40" s="24"/>
      <c r="AD40" s="24">
        <f t="shared" si="12"/>
        <v>0</v>
      </c>
      <c r="AE40" s="24"/>
      <c r="AF40" s="24">
        <f t="shared" si="13"/>
        <v>0</v>
      </c>
      <c r="AG40" s="24"/>
      <c r="AH40" s="24">
        <f t="shared" si="14"/>
        <v>0</v>
      </c>
      <c r="AI40" s="24"/>
      <c r="AJ40" s="24">
        <f t="shared" si="15"/>
        <v>0</v>
      </c>
      <c r="AK40" s="24"/>
      <c r="AL40" s="24">
        <f t="shared" si="16"/>
        <v>0</v>
      </c>
      <c r="AM40" s="24"/>
      <c r="AN40" s="24">
        <f t="shared" si="17"/>
        <v>0</v>
      </c>
      <c r="AO40" s="24"/>
      <c r="AP40" s="24"/>
      <c r="AQ40" s="24"/>
      <c r="AR40" s="24"/>
      <c r="AS40" s="24"/>
      <c r="AT40" s="24"/>
      <c r="AU40" s="24"/>
      <c r="AV40" s="26">
        <f t="shared" si="18"/>
        <v>0</v>
      </c>
      <c r="AW40" s="27">
        <f t="shared" si="1"/>
        <v>0</v>
      </c>
      <c r="AX40" s="28">
        <f t="shared" si="1"/>
        <v>0</v>
      </c>
    </row>
    <row r="41" spans="1:50" s="29" customFormat="1" ht="15.75" hidden="1" customHeight="1" x14ac:dyDescent="0.25">
      <c r="A41" s="19">
        <v>0.3</v>
      </c>
      <c r="B41" s="59"/>
      <c r="C41" s="20" t="s">
        <v>100</v>
      </c>
      <c r="D41" s="21">
        <v>1.4</v>
      </c>
      <c r="E41" s="21">
        <v>1.68</v>
      </c>
      <c r="F41" s="22">
        <v>1.5549999999999999</v>
      </c>
      <c r="G41" s="21"/>
      <c r="H41" s="23">
        <v>108151</v>
      </c>
      <c r="I41" s="19">
        <v>0.33</v>
      </c>
      <c r="J41" s="23">
        <v>127958.85565</v>
      </c>
      <c r="K41" s="23">
        <f t="shared" si="2"/>
        <v>122426.93199999999</v>
      </c>
      <c r="L41" s="23">
        <f t="shared" si="3"/>
        <v>132420.08439999999</v>
      </c>
      <c r="M41" s="30"/>
      <c r="N41" s="24">
        <f t="shared" si="4"/>
        <v>0</v>
      </c>
      <c r="O41" s="24"/>
      <c r="P41" s="24">
        <f t="shared" si="5"/>
        <v>0</v>
      </c>
      <c r="Q41" s="31"/>
      <c r="R41" s="24">
        <f t="shared" si="6"/>
        <v>0</v>
      </c>
      <c r="S41" s="24"/>
      <c r="T41" s="24">
        <f t="shared" si="7"/>
        <v>0</v>
      </c>
      <c r="U41" s="24"/>
      <c r="V41" s="24">
        <f t="shared" si="8"/>
        <v>0</v>
      </c>
      <c r="W41" s="24"/>
      <c r="X41" s="24">
        <f t="shared" si="9"/>
        <v>0</v>
      </c>
      <c r="Y41" s="24"/>
      <c r="Z41" s="24">
        <f t="shared" si="10"/>
        <v>0</v>
      </c>
      <c r="AA41" s="24"/>
      <c r="AB41" s="24">
        <f t="shared" si="11"/>
        <v>0</v>
      </c>
      <c r="AC41" s="24"/>
      <c r="AD41" s="24">
        <f t="shared" si="12"/>
        <v>0</v>
      </c>
      <c r="AE41" s="24"/>
      <c r="AF41" s="24">
        <f t="shared" si="13"/>
        <v>0</v>
      </c>
      <c r="AG41" s="24"/>
      <c r="AH41" s="24">
        <f t="shared" si="14"/>
        <v>0</v>
      </c>
      <c r="AI41" s="24"/>
      <c r="AJ41" s="24">
        <f t="shared" si="15"/>
        <v>0</v>
      </c>
      <c r="AK41" s="24"/>
      <c r="AL41" s="24">
        <f t="shared" si="16"/>
        <v>0</v>
      </c>
      <c r="AM41" s="24"/>
      <c r="AN41" s="24">
        <f t="shared" si="17"/>
        <v>0</v>
      </c>
      <c r="AO41" s="24"/>
      <c r="AP41" s="24"/>
      <c r="AQ41" s="24"/>
      <c r="AR41" s="24"/>
      <c r="AS41" s="24"/>
      <c r="AT41" s="24"/>
      <c r="AU41" s="24"/>
      <c r="AV41" s="26">
        <f t="shared" si="18"/>
        <v>0</v>
      </c>
      <c r="AW41" s="27">
        <f t="shared" ref="AW41:AX58" si="19">Q41+O41+S41+U41+M41+W41+Y41+AA41+AC41+AE41+AG41+AI41+AK41+AM41+AO41+AQ41+AU41+AS41</f>
        <v>0</v>
      </c>
      <c r="AX41" s="28">
        <f t="shared" si="19"/>
        <v>0</v>
      </c>
    </row>
    <row r="42" spans="1:50" s="29" customFormat="1" ht="15.75" hidden="1" customHeight="1" x14ac:dyDescent="0.25">
      <c r="A42" s="19">
        <v>0.3</v>
      </c>
      <c r="B42" s="60"/>
      <c r="C42" s="20" t="s">
        <v>101</v>
      </c>
      <c r="D42" s="21">
        <v>1.4</v>
      </c>
      <c r="E42" s="21">
        <v>1.68</v>
      </c>
      <c r="F42" s="22">
        <v>1.5549999999999999</v>
      </c>
      <c r="G42" s="21"/>
      <c r="H42" s="23">
        <v>187672</v>
      </c>
      <c r="I42" s="19">
        <v>0.21</v>
      </c>
      <c r="J42" s="23">
        <v>209545.1716</v>
      </c>
      <c r="K42" s="23">
        <f t="shared" si="2"/>
        <v>203436.448</v>
      </c>
      <c r="L42" s="23">
        <f t="shared" si="3"/>
        <v>214471.56160000002</v>
      </c>
      <c r="M42" s="30"/>
      <c r="N42" s="24">
        <f t="shared" si="4"/>
        <v>0</v>
      </c>
      <c r="O42" s="24"/>
      <c r="P42" s="24">
        <f t="shared" si="5"/>
        <v>0</v>
      </c>
      <c r="Q42" s="31">
        <v>40</v>
      </c>
      <c r="R42" s="24">
        <f t="shared" si="6"/>
        <v>8137457.9199999999</v>
      </c>
      <c r="S42" s="24"/>
      <c r="T42" s="24">
        <f t="shared" si="7"/>
        <v>0</v>
      </c>
      <c r="U42" s="24"/>
      <c r="V42" s="24">
        <f t="shared" si="8"/>
        <v>0</v>
      </c>
      <c r="W42" s="24"/>
      <c r="X42" s="24">
        <f t="shared" si="9"/>
        <v>0</v>
      </c>
      <c r="Y42" s="24"/>
      <c r="Z42" s="24">
        <f t="shared" si="10"/>
        <v>0</v>
      </c>
      <c r="AA42" s="24"/>
      <c r="AB42" s="24">
        <f t="shared" si="11"/>
        <v>0</v>
      </c>
      <c r="AC42" s="24"/>
      <c r="AD42" s="24">
        <f t="shared" si="12"/>
        <v>0</v>
      </c>
      <c r="AE42" s="24"/>
      <c r="AF42" s="24">
        <f t="shared" si="13"/>
        <v>0</v>
      </c>
      <c r="AG42" s="24"/>
      <c r="AH42" s="24">
        <f t="shared" si="14"/>
        <v>0</v>
      </c>
      <c r="AI42" s="24"/>
      <c r="AJ42" s="24">
        <f t="shared" si="15"/>
        <v>0</v>
      </c>
      <c r="AK42" s="24"/>
      <c r="AL42" s="24">
        <f t="shared" si="16"/>
        <v>0</v>
      </c>
      <c r="AM42" s="24"/>
      <c r="AN42" s="24">
        <f t="shared" si="17"/>
        <v>0</v>
      </c>
      <c r="AO42" s="24"/>
      <c r="AP42" s="24"/>
      <c r="AQ42" s="24"/>
      <c r="AR42" s="24"/>
      <c r="AS42" s="24"/>
      <c r="AT42" s="24"/>
      <c r="AU42" s="24"/>
      <c r="AV42" s="26">
        <f t="shared" si="18"/>
        <v>0</v>
      </c>
      <c r="AW42" s="27">
        <f t="shared" si="19"/>
        <v>40</v>
      </c>
      <c r="AX42" s="28">
        <f t="shared" si="19"/>
        <v>8137457.9199999999</v>
      </c>
    </row>
    <row r="43" spans="1:50" s="29" customFormat="1" ht="15.75" hidden="1" x14ac:dyDescent="0.25">
      <c r="A43" s="19">
        <v>0.3</v>
      </c>
      <c r="B43" s="54" t="s">
        <v>102</v>
      </c>
      <c r="C43" s="20" t="s">
        <v>103</v>
      </c>
      <c r="D43" s="21">
        <v>1.4</v>
      </c>
      <c r="E43" s="21">
        <v>1.68</v>
      </c>
      <c r="F43" s="22">
        <v>1.5549999999999999</v>
      </c>
      <c r="G43" s="21"/>
      <c r="H43" s="23">
        <v>144861</v>
      </c>
      <c r="I43" s="19">
        <v>0.35</v>
      </c>
      <c r="J43" s="23">
        <v>173000.24924999996</v>
      </c>
      <c r="K43" s="23">
        <f t="shared" si="2"/>
        <v>165141.53999999998</v>
      </c>
      <c r="L43" s="23">
        <f t="shared" si="3"/>
        <v>179337.91800000001</v>
      </c>
      <c r="M43" s="24">
        <v>407</v>
      </c>
      <c r="N43" s="24">
        <f t="shared" si="4"/>
        <v>67212606.779999986</v>
      </c>
      <c r="O43" s="24"/>
      <c r="P43" s="24">
        <f t="shared" si="5"/>
        <v>0</v>
      </c>
      <c r="Q43" s="31"/>
      <c r="R43" s="24">
        <f t="shared" si="6"/>
        <v>0</v>
      </c>
      <c r="S43" s="24"/>
      <c r="T43" s="24">
        <f t="shared" si="7"/>
        <v>0</v>
      </c>
      <c r="U43" s="24"/>
      <c r="V43" s="24">
        <f t="shared" si="8"/>
        <v>0</v>
      </c>
      <c r="W43" s="24"/>
      <c r="X43" s="24">
        <f t="shared" si="9"/>
        <v>0</v>
      </c>
      <c r="Y43" s="24"/>
      <c r="Z43" s="24">
        <f t="shared" si="10"/>
        <v>0</v>
      </c>
      <c r="AA43" s="24"/>
      <c r="AB43" s="24">
        <f t="shared" si="11"/>
        <v>0</v>
      </c>
      <c r="AC43" s="24"/>
      <c r="AD43" s="24">
        <f t="shared" si="12"/>
        <v>0</v>
      </c>
      <c r="AE43" s="24"/>
      <c r="AF43" s="24">
        <f t="shared" si="13"/>
        <v>0</v>
      </c>
      <c r="AG43" s="24"/>
      <c r="AH43" s="24">
        <f t="shared" si="14"/>
        <v>0</v>
      </c>
      <c r="AI43" s="24"/>
      <c r="AJ43" s="24">
        <f t="shared" si="15"/>
        <v>0</v>
      </c>
      <c r="AK43" s="24"/>
      <c r="AL43" s="24">
        <f t="shared" si="16"/>
        <v>0</v>
      </c>
      <c r="AM43" s="24"/>
      <c r="AN43" s="24">
        <f t="shared" si="17"/>
        <v>0</v>
      </c>
      <c r="AO43" s="24"/>
      <c r="AP43" s="24"/>
      <c r="AQ43" s="24"/>
      <c r="AR43" s="24"/>
      <c r="AS43" s="24"/>
      <c r="AT43" s="24"/>
      <c r="AU43" s="24"/>
      <c r="AV43" s="26">
        <f t="shared" si="18"/>
        <v>0</v>
      </c>
      <c r="AW43" s="27">
        <f t="shared" si="19"/>
        <v>407</v>
      </c>
      <c r="AX43" s="28">
        <f t="shared" si="19"/>
        <v>67212606.779999986</v>
      </c>
    </row>
    <row r="44" spans="1:50" s="29" customFormat="1" ht="15.75" customHeight="1" x14ac:dyDescent="0.25">
      <c r="A44" s="19">
        <v>0.15</v>
      </c>
      <c r="B44" s="58" t="s">
        <v>104</v>
      </c>
      <c r="C44" s="20" t="s">
        <v>105</v>
      </c>
      <c r="D44" s="21">
        <v>1.4</v>
      </c>
      <c r="E44" s="21">
        <v>1.68</v>
      </c>
      <c r="F44" s="22">
        <v>1.5549999999999999</v>
      </c>
      <c r="G44" s="21"/>
      <c r="H44" s="23">
        <v>172649</v>
      </c>
      <c r="I44" s="19">
        <v>0.56000000000000005</v>
      </c>
      <c r="J44" s="23">
        <v>226308.30919999999</v>
      </c>
      <c r="K44" s="23">
        <f t="shared" si="2"/>
        <v>211322.37599999999</v>
      </c>
      <c r="L44" s="23">
        <f t="shared" si="3"/>
        <v>238393.73920000001</v>
      </c>
      <c r="M44" s="24">
        <v>70</v>
      </c>
      <c r="N44" s="24">
        <f t="shared" si="4"/>
        <v>14792566.319999998</v>
      </c>
      <c r="O44" s="24">
        <v>295</v>
      </c>
      <c r="P44" s="24">
        <f t="shared" si="5"/>
        <v>62340100.919999994</v>
      </c>
      <c r="Q44" s="24"/>
      <c r="R44" s="24">
        <f t="shared" si="6"/>
        <v>0</v>
      </c>
      <c r="S44" s="24"/>
      <c r="T44" s="24">
        <f t="shared" si="7"/>
        <v>0</v>
      </c>
      <c r="U44" s="24"/>
      <c r="V44" s="24">
        <f t="shared" si="8"/>
        <v>0</v>
      </c>
      <c r="W44" s="24"/>
      <c r="X44" s="24">
        <f t="shared" si="9"/>
        <v>0</v>
      </c>
      <c r="Y44" s="24"/>
      <c r="Z44" s="24">
        <f t="shared" si="10"/>
        <v>0</v>
      </c>
      <c r="AA44" s="24"/>
      <c r="AB44" s="24">
        <f t="shared" si="11"/>
        <v>0</v>
      </c>
      <c r="AC44" s="24"/>
      <c r="AD44" s="24">
        <f t="shared" si="12"/>
        <v>0</v>
      </c>
      <c r="AE44" s="24"/>
      <c r="AF44" s="24">
        <f t="shared" si="13"/>
        <v>0</v>
      </c>
      <c r="AG44" s="24"/>
      <c r="AH44" s="24">
        <f t="shared" si="14"/>
        <v>0</v>
      </c>
      <c r="AI44" s="24">
        <v>6</v>
      </c>
      <c r="AJ44" s="24">
        <f t="shared" si="15"/>
        <v>1267934.2560000001</v>
      </c>
      <c r="AK44" s="24"/>
      <c r="AL44" s="24">
        <f t="shared" si="16"/>
        <v>0</v>
      </c>
      <c r="AM44" s="24"/>
      <c r="AN44" s="24">
        <f t="shared" si="17"/>
        <v>0</v>
      </c>
      <c r="AO44" s="24"/>
      <c r="AP44" s="24">
        <f>SUM(L44*AO44)</f>
        <v>0</v>
      </c>
      <c r="AQ44" s="24">
        <v>68</v>
      </c>
      <c r="AR44" s="24">
        <f>AQ44*L44</f>
        <v>16210774.265600001</v>
      </c>
      <c r="AS44" s="24">
        <v>62</v>
      </c>
      <c r="AT44" s="24">
        <f t="shared" ref="AT44:AT49" si="20">AS44*L44</f>
        <v>14780411.830400001</v>
      </c>
      <c r="AU44" s="24"/>
      <c r="AV44" s="26">
        <f t="shared" si="18"/>
        <v>0</v>
      </c>
      <c r="AW44" s="27">
        <f t="shared" si="19"/>
        <v>501</v>
      </c>
      <c r="AX44" s="28">
        <f t="shared" si="19"/>
        <v>109391787.59199999</v>
      </c>
    </row>
    <row r="45" spans="1:50" s="29" customFormat="1" ht="15.75" x14ac:dyDescent="0.25">
      <c r="A45" s="19">
        <v>0.15</v>
      </c>
      <c r="B45" s="59"/>
      <c r="C45" s="20" t="s">
        <v>106</v>
      </c>
      <c r="D45" s="21">
        <v>1.4</v>
      </c>
      <c r="E45" s="21">
        <v>1.68</v>
      </c>
      <c r="F45" s="22">
        <v>1.5549999999999999</v>
      </c>
      <c r="G45" s="21"/>
      <c r="H45" s="23">
        <v>200591</v>
      </c>
      <c r="I45" s="19">
        <v>0.49</v>
      </c>
      <c r="J45" s="23">
        <v>255141.72244999997</v>
      </c>
      <c r="K45" s="23">
        <f t="shared" si="2"/>
        <v>239906.83599999998</v>
      </c>
      <c r="L45" s="23">
        <f t="shared" si="3"/>
        <v>267427.92119999998</v>
      </c>
      <c r="M45" s="24">
        <v>70</v>
      </c>
      <c r="N45" s="24">
        <f t="shared" si="4"/>
        <v>16793478.52</v>
      </c>
      <c r="O45" s="24">
        <v>150</v>
      </c>
      <c r="P45" s="24">
        <f t="shared" si="5"/>
        <v>35986025.399999999</v>
      </c>
      <c r="Q45" s="24"/>
      <c r="R45" s="24">
        <f t="shared" si="6"/>
        <v>0</v>
      </c>
      <c r="S45" s="24"/>
      <c r="T45" s="24">
        <f t="shared" si="7"/>
        <v>0</v>
      </c>
      <c r="U45" s="24"/>
      <c r="V45" s="24">
        <f t="shared" si="8"/>
        <v>0</v>
      </c>
      <c r="W45" s="24"/>
      <c r="X45" s="24">
        <f t="shared" si="9"/>
        <v>0</v>
      </c>
      <c r="Y45" s="24"/>
      <c r="Z45" s="24">
        <f t="shared" si="10"/>
        <v>0</v>
      </c>
      <c r="AA45" s="24"/>
      <c r="AB45" s="24">
        <f t="shared" si="11"/>
        <v>0</v>
      </c>
      <c r="AC45" s="24"/>
      <c r="AD45" s="24">
        <f t="shared" si="12"/>
        <v>0</v>
      </c>
      <c r="AE45" s="24"/>
      <c r="AF45" s="24">
        <f t="shared" si="13"/>
        <v>0</v>
      </c>
      <c r="AG45" s="24"/>
      <c r="AH45" s="24">
        <f t="shared" si="14"/>
        <v>0</v>
      </c>
      <c r="AI45" s="24">
        <v>3</v>
      </c>
      <c r="AJ45" s="24">
        <f t="shared" si="15"/>
        <v>719720.50799999991</v>
      </c>
      <c r="AK45" s="24"/>
      <c r="AL45" s="24">
        <f t="shared" si="16"/>
        <v>0</v>
      </c>
      <c r="AM45" s="24"/>
      <c r="AN45" s="24">
        <f t="shared" si="17"/>
        <v>0</v>
      </c>
      <c r="AO45" s="24"/>
      <c r="AP45" s="35"/>
      <c r="AQ45" s="24">
        <v>21</v>
      </c>
      <c r="AR45" s="24">
        <f>AQ45*L45</f>
        <v>5615986.3451999994</v>
      </c>
      <c r="AS45" s="24">
        <v>65</v>
      </c>
      <c r="AT45" s="24">
        <f t="shared" si="20"/>
        <v>17382814.877999999</v>
      </c>
      <c r="AU45" s="24"/>
      <c r="AV45" s="26">
        <f t="shared" si="18"/>
        <v>0</v>
      </c>
      <c r="AW45" s="27">
        <f t="shared" si="19"/>
        <v>309</v>
      </c>
      <c r="AX45" s="28">
        <f t="shared" si="19"/>
        <v>76498025.651199996</v>
      </c>
    </row>
    <row r="46" spans="1:50" s="29" customFormat="1" ht="15.75" x14ac:dyDescent="0.25">
      <c r="A46" s="34">
        <v>0.15</v>
      </c>
      <c r="B46" s="59"/>
      <c r="C46" s="20" t="s">
        <v>107</v>
      </c>
      <c r="D46" s="21">
        <v>1.4</v>
      </c>
      <c r="E46" s="21">
        <v>1.68</v>
      </c>
      <c r="F46" s="22">
        <v>1.5549999999999999</v>
      </c>
      <c r="G46" s="21"/>
      <c r="H46" s="23">
        <v>228440</v>
      </c>
      <c r="I46" s="19">
        <v>0.43</v>
      </c>
      <c r="J46" s="23">
        <v>282957.20600000001</v>
      </c>
      <c r="K46" s="23">
        <f t="shared" si="2"/>
        <v>267731.68000000005</v>
      </c>
      <c r="L46" s="23">
        <f t="shared" si="3"/>
        <v>295235.85599999997</v>
      </c>
      <c r="M46" s="30">
        <v>48</v>
      </c>
      <c r="N46" s="24">
        <f t="shared" si="4"/>
        <v>12851120.640000002</v>
      </c>
      <c r="O46" s="24">
        <v>80</v>
      </c>
      <c r="P46" s="24">
        <f t="shared" si="5"/>
        <v>21418534.400000006</v>
      </c>
      <c r="Q46" s="24"/>
      <c r="R46" s="24">
        <f t="shared" si="6"/>
        <v>0</v>
      </c>
      <c r="S46" s="24"/>
      <c r="T46" s="24">
        <f t="shared" si="7"/>
        <v>0</v>
      </c>
      <c r="U46" s="24"/>
      <c r="V46" s="24">
        <f t="shared" si="8"/>
        <v>0</v>
      </c>
      <c r="W46" s="24"/>
      <c r="X46" s="24">
        <f t="shared" si="9"/>
        <v>0</v>
      </c>
      <c r="Y46" s="24"/>
      <c r="Z46" s="24">
        <f t="shared" si="10"/>
        <v>0</v>
      </c>
      <c r="AA46" s="24"/>
      <c r="AB46" s="24">
        <f t="shared" si="11"/>
        <v>0</v>
      </c>
      <c r="AC46" s="24"/>
      <c r="AD46" s="24">
        <f t="shared" si="12"/>
        <v>0</v>
      </c>
      <c r="AE46" s="24"/>
      <c r="AF46" s="24">
        <f t="shared" si="13"/>
        <v>0</v>
      </c>
      <c r="AG46" s="24"/>
      <c r="AH46" s="24">
        <f t="shared" si="14"/>
        <v>0</v>
      </c>
      <c r="AI46" s="24">
        <v>5</v>
      </c>
      <c r="AJ46" s="24">
        <f t="shared" si="15"/>
        <v>1338658.4000000004</v>
      </c>
      <c r="AK46" s="24"/>
      <c r="AL46" s="24">
        <f t="shared" si="16"/>
        <v>0</v>
      </c>
      <c r="AM46" s="24"/>
      <c r="AN46" s="24">
        <f t="shared" si="17"/>
        <v>0</v>
      </c>
      <c r="AO46" s="24"/>
      <c r="AP46" s="35"/>
      <c r="AQ46" s="24">
        <v>5</v>
      </c>
      <c r="AR46" s="24">
        <f t="shared" ref="AR46:AR55" si="21">AQ46*L46</f>
        <v>1476179.2799999998</v>
      </c>
      <c r="AS46" s="24">
        <v>72</v>
      </c>
      <c r="AT46" s="24">
        <f>AS46*L46</f>
        <v>21256981.631999999</v>
      </c>
      <c r="AU46" s="24"/>
      <c r="AV46" s="26">
        <f t="shared" si="18"/>
        <v>0</v>
      </c>
      <c r="AW46" s="27">
        <f t="shared" si="19"/>
        <v>210</v>
      </c>
      <c r="AX46" s="28">
        <f t="shared" si="19"/>
        <v>58341474.352000006</v>
      </c>
    </row>
    <row r="47" spans="1:50" s="29" customFormat="1" ht="15.75" x14ac:dyDescent="0.25">
      <c r="A47" s="34">
        <v>0.15</v>
      </c>
      <c r="B47" s="59"/>
      <c r="C47" s="20" t="s">
        <v>108</v>
      </c>
      <c r="D47" s="21">
        <v>1.4</v>
      </c>
      <c r="E47" s="21">
        <v>1.68</v>
      </c>
      <c r="F47" s="22">
        <v>1.5549999999999999</v>
      </c>
      <c r="G47" s="21"/>
      <c r="H47" s="23">
        <v>128489</v>
      </c>
      <c r="I47" s="19">
        <v>0.54</v>
      </c>
      <c r="J47" s="23">
        <v>166997.15330000001</v>
      </c>
      <c r="K47" s="23">
        <f t="shared" si="2"/>
        <v>156242.62399999998</v>
      </c>
      <c r="L47" s="23">
        <f t="shared" si="3"/>
        <v>175670.16079999998</v>
      </c>
      <c r="M47" s="24">
        <v>66</v>
      </c>
      <c r="N47" s="24">
        <f t="shared" si="4"/>
        <v>10312013.183999998</v>
      </c>
      <c r="O47" s="24">
        <v>128</v>
      </c>
      <c r="P47" s="24">
        <f t="shared" si="5"/>
        <v>19999055.871999998</v>
      </c>
      <c r="Q47" s="24"/>
      <c r="R47" s="24">
        <f t="shared" si="6"/>
        <v>0</v>
      </c>
      <c r="S47" s="24"/>
      <c r="T47" s="24">
        <f t="shared" si="7"/>
        <v>0</v>
      </c>
      <c r="U47" s="24"/>
      <c r="V47" s="24">
        <f t="shared" si="8"/>
        <v>0</v>
      </c>
      <c r="W47" s="24"/>
      <c r="X47" s="24">
        <f t="shared" si="9"/>
        <v>0</v>
      </c>
      <c r="Y47" s="24"/>
      <c r="Z47" s="24">
        <f t="shared" si="10"/>
        <v>0</v>
      </c>
      <c r="AA47" s="24"/>
      <c r="AB47" s="24">
        <f t="shared" si="11"/>
        <v>0</v>
      </c>
      <c r="AC47" s="24"/>
      <c r="AD47" s="24">
        <f t="shared" si="12"/>
        <v>0</v>
      </c>
      <c r="AE47" s="24"/>
      <c r="AF47" s="24">
        <f t="shared" si="13"/>
        <v>0</v>
      </c>
      <c r="AG47" s="24"/>
      <c r="AH47" s="24">
        <f t="shared" si="14"/>
        <v>0</v>
      </c>
      <c r="AI47" s="24">
        <v>78</v>
      </c>
      <c r="AJ47" s="24">
        <f t="shared" si="15"/>
        <v>12186924.671999998</v>
      </c>
      <c r="AK47" s="24"/>
      <c r="AL47" s="24">
        <f t="shared" si="16"/>
        <v>0</v>
      </c>
      <c r="AM47" s="24"/>
      <c r="AN47" s="24">
        <f t="shared" si="17"/>
        <v>0</v>
      </c>
      <c r="AO47" s="24"/>
      <c r="AP47" s="35"/>
      <c r="AQ47" s="24">
        <v>31</v>
      </c>
      <c r="AR47" s="24">
        <f t="shared" si="21"/>
        <v>5445774.9847999997</v>
      </c>
      <c r="AS47" s="24">
        <v>67</v>
      </c>
      <c r="AT47" s="24">
        <f t="shared" si="20"/>
        <v>11769900.773599999</v>
      </c>
      <c r="AU47" s="24"/>
      <c r="AV47" s="26">
        <f t="shared" si="18"/>
        <v>0</v>
      </c>
      <c r="AW47" s="27">
        <f t="shared" si="19"/>
        <v>370</v>
      </c>
      <c r="AX47" s="28">
        <f t="shared" si="19"/>
        <v>59713669.486399993</v>
      </c>
    </row>
    <row r="48" spans="1:50" s="29" customFormat="1" ht="15.75" x14ac:dyDescent="0.25">
      <c r="A48" s="34">
        <v>0.15</v>
      </c>
      <c r="B48" s="59"/>
      <c r="C48" s="20" t="s">
        <v>109</v>
      </c>
      <c r="D48" s="21">
        <v>1.4</v>
      </c>
      <c r="E48" s="21">
        <v>1.68</v>
      </c>
      <c r="F48" s="22">
        <v>1.5549999999999999</v>
      </c>
      <c r="G48" s="21"/>
      <c r="H48" s="23">
        <v>156482</v>
      </c>
      <c r="I48" s="19">
        <v>0.45</v>
      </c>
      <c r="J48" s="23">
        <v>195563.37950000001</v>
      </c>
      <c r="K48" s="23">
        <f t="shared" si="2"/>
        <v>184648.76000000004</v>
      </c>
      <c r="L48" s="23">
        <f t="shared" si="3"/>
        <v>204365.492</v>
      </c>
      <c r="M48" s="24">
        <v>49</v>
      </c>
      <c r="N48" s="24">
        <f t="shared" si="4"/>
        <v>9047789.2400000021</v>
      </c>
      <c r="O48" s="24">
        <v>45</v>
      </c>
      <c r="P48" s="24">
        <f t="shared" si="5"/>
        <v>8309194.200000002</v>
      </c>
      <c r="Q48" s="24"/>
      <c r="R48" s="24">
        <f t="shared" si="6"/>
        <v>0</v>
      </c>
      <c r="S48" s="24"/>
      <c r="T48" s="24">
        <f t="shared" si="7"/>
        <v>0</v>
      </c>
      <c r="U48" s="24"/>
      <c r="V48" s="24">
        <f t="shared" si="8"/>
        <v>0</v>
      </c>
      <c r="W48" s="24"/>
      <c r="X48" s="24">
        <f t="shared" si="9"/>
        <v>0</v>
      </c>
      <c r="Y48" s="24"/>
      <c r="Z48" s="24">
        <f t="shared" si="10"/>
        <v>0</v>
      </c>
      <c r="AA48" s="24"/>
      <c r="AB48" s="24">
        <f t="shared" si="11"/>
        <v>0</v>
      </c>
      <c r="AC48" s="24"/>
      <c r="AD48" s="24">
        <f t="shared" si="12"/>
        <v>0</v>
      </c>
      <c r="AE48" s="24"/>
      <c r="AF48" s="24">
        <f t="shared" si="13"/>
        <v>0</v>
      </c>
      <c r="AG48" s="24"/>
      <c r="AH48" s="24">
        <f t="shared" si="14"/>
        <v>0</v>
      </c>
      <c r="AI48" s="24">
        <v>38</v>
      </c>
      <c r="AJ48" s="24">
        <f t="shared" si="15"/>
        <v>7016652.8800000018</v>
      </c>
      <c r="AK48" s="24"/>
      <c r="AL48" s="24">
        <f t="shared" si="16"/>
        <v>0</v>
      </c>
      <c r="AM48" s="24"/>
      <c r="AN48" s="24">
        <f t="shared" si="17"/>
        <v>0</v>
      </c>
      <c r="AO48" s="24"/>
      <c r="AP48" s="35"/>
      <c r="AQ48" s="24">
        <v>7</v>
      </c>
      <c r="AR48" s="24">
        <f>AQ48*L48</f>
        <v>1430558.4439999999</v>
      </c>
      <c r="AS48" s="24">
        <v>34</v>
      </c>
      <c r="AT48" s="24">
        <f t="shared" si="20"/>
        <v>6948426.7280000001</v>
      </c>
      <c r="AU48" s="24"/>
      <c r="AV48" s="26">
        <f t="shared" si="18"/>
        <v>0</v>
      </c>
      <c r="AW48" s="27">
        <f t="shared" si="19"/>
        <v>173</v>
      </c>
      <c r="AX48" s="28">
        <f t="shared" si="19"/>
        <v>32752621.492000006</v>
      </c>
    </row>
    <row r="49" spans="1:50" s="29" customFormat="1" ht="15.75" x14ac:dyDescent="0.25">
      <c r="A49" s="34">
        <v>0.15</v>
      </c>
      <c r="B49" s="59"/>
      <c r="C49" s="20" t="s">
        <v>110</v>
      </c>
      <c r="D49" s="21">
        <v>1.4</v>
      </c>
      <c r="E49" s="21">
        <v>1.68</v>
      </c>
      <c r="F49" s="22">
        <v>1.5549999999999999</v>
      </c>
      <c r="G49" s="21"/>
      <c r="H49" s="23">
        <v>196645</v>
      </c>
      <c r="I49" s="19">
        <v>0.34</v>
      </c>
      <c r="J49" s="23">
        <v>233751.91149999999</v>
      </c>
      <c r="K49" s="23">
        <f t="shared" si="2"/>
        <v>223388.71999999997</v>
      </c>
      <c r="L49" s="23">
        <f t="shared" si="3"/>
        <v>242109.32399999996</v>
      </c>
      <c r="M49" s="30">
        <v>17</v>
      </c>
      <c r="N49" s="24">
        <f t="shared" si="4"/>
        <v>3797608.2399999993</v>
      </c>
      <c r="O49" s="24">
        <v>30</v>
      </c>
      <c r="P49" s="24">
        <f t="shared" si="5"/>
        <v>6701661.5999999996</v>
      </c>
      <c r="Q49" s="24"/>
      <c r="R49" s="24">
        <f t="shared" si="6"/>
        <v>0</v>
      </c>
      <c r="S49" s="24"/>
      <c r="T49" s="24">
        <f t="shared" si="7"/>
        <v>0</v>
      </c>
      <c r="U49" s="24"/>
      <c r="V49" s="24">
        <f t="shared" si="8"/>
        <v>0</v>
      </c>
      <c r="W49" s="24"/>
      <c r="X49" s="24">
        <f t="shared" si="9"/>
        <v>0</v>
      </c>
      <c r="Y49" s="24"/>
      <c r="Z49" s="24">
        <f t="shared" si="10"/>
        <v>0</v>
      </c>
      <c r="AA49" s="24"/>
      <c r="AB49" s="24">
        <f t="shared" si="11"/>
        <v>0</v>
      </c>
      <c r="AC49" s="24"/>
      <c r="AD49" s="24">
        <f t="shared" si="12"/>
        <v>0</v>
      </c>
      <c r="AE49" s="24"/>
      <c r="AF49" s="24">
        <f t="shared" si="13"/>
        <v>0</v>
      </c>
      <c r="AG49" s="24"/>
      <c r="AH49" s="24">
        <f t="shared" si="14"/>
        <v>0</v>
      </c>
      <c r="AI49" s="24">
        <v>18</v>
      </c>
      <c r="AJ49" s="24">
        <f t="shared" si="15"/>
        <v>4020996.9599999995</v>
      </c>
      <c r="AK49" s="24"/>
      <c r="AL49" s="24">
        <f t="shared" si="16"/>
        <v>0</v>
      </c>
      <c r="AM49" s="24"/>
      <c r="AN49" s="24">
        <f t="shared" si="17"/>
        <v>0</v>
      </c>
      <c r="AO49" s="24"/>
      <c r="AP49" s="35"/>
      <c r="AQ49" s="24">
        <f>8-2</f>
        <v>6</v>
      </c>
      <c r="AR49" s="24">
        <f t="shared" si="21"/>
        <v>1452655.9439999997</v>
      </c>
      <c r="AS49" s="24">
        <v>37</v>
      </c>
      <c r="AT49" s="24">
        <f t="shared" si="20"/>
        <v>8958044.987999998</v>
      </c>
      <c r="AU49" s="24"/>
      <c r="AV49" s="26">
        <f t="shared" si="18"/>
        <v>0</v>
      </c>
      <c r="AW49" s="27">
        <f t="shared" si="19"/>
        <v>108</v>
      </c>
      <c r="AX49" s="28">
        <f t="shared" si="19"/>
        <v>24930967.731999997</v>
      </c>
    </row>
    <row r="50" spans="1:50" s="29" customFormat="1" ht="31.5" x14ac:dyDescent="0.25">
      <c r="A50" s="34">
        <v>0.4</v>
      </c>
      <c r="B50" s="59"/>
      <c r="C50" s="20" t="s">
        <v>111</v>
      </c>
      <c r="D50" s="21">
        <v>1.4</v>
      </c>
      <c r="E50" s="21">
        <v>1.68</v>
      </c>
      <c r="F50" s="22">
        <v>1.5549999999999999</v>
      </c>
      <c r="G50" s="21"/>
      <c r="H50" s="23">
        <v>167220</v>
      </c>
      <c r="I50" s="19">
        <v>0.47</v>
      </c>
      <c r="J50" s="23">
        <v>210839.337</v>
      </c>
      <c r="K50" s="23">
        <f t="shared" si="2"/>
        <v>198657.36</v>
      </c>
      <c r="L50" s="23">
        <f t="shared" si="3"/>
        <v>220663.51199999999</v>
      </c>
      <c r="M50" s="24">
        <v>65</v>
      </c>
      <c r="N50" s="24">
        <f t="shared" si="4"/>
        <v>12912728.399999999</v>
      </c>
      <c r="O50" s="24">
        <v>50</v>
      </c>
      <c r="P50" s="24">
        <f t="shared" si="5"/>
        <v>9932868</v>
      </c>
      <c r="Q50" s="24"/>
      <c r="R50" s="24">
        <f t="shared" si="6"/>
        <v>0</v>
      </c>
      <c r="S50" s="24"/>
      <c r="T50" s="24">
        <f t="shared" si="7"/>
        <v>0</v>
      </c>
      <c r="U50" s="24"/>
      <c r="V50" s="24">
        <f t="shared" si="8"/>
        <v>0</v>
      </c>
      <c r="W50" s="24"/>
      <c r="X50" s="24">
        <f t="shared" si="9"/>
        <v>0</v>
      </c>
      <c r="Y50" s="24"/>
      <c r="Z50" s="24">
        <f t="shared" si="10"/>
        <v>0</v>
      </c>
      <c r="AA50" s="24"/>
      <c r="AB50" s="24">
        <f t="shared" si="11"/>
        <v>0</v>
      </c>
      <c r="AC50" s="24"/>
      <c r="AD50" s="24">
        <f t="shared" si="12"/>
        <v>0</v>
      </c>
      <c r="AE50" s="24"/>
      <c r="AF50" s="24">
        <f t="shared" si="13"/>
        <v>0</v>
      </c>
      <c r="AG50" s="24"/>
      <c r="AH50" s="24">
        <f t="shared" si="14"/>
        <v>0</v>
      </c>
      <c r="AI50" s="24"/>
      <c r="AJ50" s="24">
        <f t="shared" si="15"/>
        <v>0</v>
      </c>
      <c r="AK50" s="24"/>
      <c r="AL50" s="24">
        <f t="shared" si="16"/>
        <v>0</v>
      </c>
      <c r="AM50" s="24"/>
      <c r="AN50" s="24">
        <f t="shared" si="17"/>
        <v>0</v>
      </c>
      <c r="AO50" s="24"/>
      <c r="AP50" s="24">
        <f>SUM(L50*AO50)</f>
        <v>0</v>
      </c>
      <c r="AQ50" s="24">
        <v>1</v>
      </c>
      <c r="AR50" s="24">
        <f t="shared" si="21"/>
        <v>220663.51199999999</v>
      </c>
      <c r="AS50" s="24"/>
      <c r="AT50" s="24"/>
      <c r="AU50" s="24"/>
      <c r="AV50" s="26">
        <f t="shared" si="18"/>
        <v>0</v>
      </c>
      <c r="AW50" s="27">
        <f t="shared" si="19"/>
        <v>116</v>
      </c>
      <c r="AX50" s="28">
        <f t="shared" si="19"/>
        <v>23066259.911999997</v>
      </c>
    </row>
    <row r="51" spans="1:50" s="29" customFormat="1" ht="27" hidden="1" x14ac:dyDescent="0.25">
      <c r="A51" s="34"/>
      <c r="B51" s="59"/>
      <c r="C51" s="50" t="s">
        <v>112</v>
      </c>
      <c r="D51" s="21">
        <v>1.4</v>
      </c>
      <c r="E51" s="21">
        <v>1.68</v>
      </c>
      <c r="F51" s="22">
        <v>1.5549999999999999</v>
      </c>
      <c r="G51" s="21"/>
      <c r="H51" s="23">
        <v>330593</v>
      </c>
      <c r="I51" s="19">
        <v>0.24</v>
      </c>
      <c r="J51" s="23">
        <v>374627.98759999999</v>
      </c>
      <c r="K51" s="23">
        <f t="shared" si="2"/>
        <v>362329.92800000001</v>
      </c>
      <c r="L51" s="23">
        <f t="shared" si="3"/>
        <v>384545.77760000003</v>
      </c>
      <c r="M51" s="24"/>
      <c r="N51" s="24">
        <f t="shared" si="4"/>
        <v>0</v>
      </c>
      <c r="O51" s="24"/>
      <c r="P51" s="24">
        <f t="shared" si="5"/>
        <v>0</v>
      </c>
      <c r="Q51" s="24"/>
      <c r="R51" s="24">
        <f t="shared" si="6"/>
        <v>0</v>
      </c>
      <c r="S51" s="24"/>
      <c r="T51" s="24">
        <f t="shared" si="7"/>
        <v>0</v>
      </c>
      <c r="U51" s="24"/>
      <c r="V51" s="24">
        <f t="shared" si="8"/>
        <v>0</v>
      </c>
      <c r="W51" s="24"/>
      <c r="X51" s="24">
        <f t="shared" si="9"/>
        <v>0</v>
      </c>
      <c r="Y51" s="24"/>
      <c r="Z51" s="24">
        <f t="shared" si="10"/>
        <v>0</v>
      </c>
      <c r="AA51" s="24"/>
      <c r="AB51" s="24">
        <f t="shared" si="11"/>
        <v>0</v>
      </c>
      <c r="AC51" s="24"/>
      <c r="AD51" s="24">
        <f t="shared" si="12"/>
        <v>0</v>
      </c>
      <c r="AE51" s="24"/>
      <c r="AF51" s="24">
        <f t="shared" si="13"/>
        <v>0</v>
      </c>
      <c r="AG51" s="24"/>
      <c r="AH51" s="24">
        <f t="shared" si="14"/>
        <v>0</v>
      </c>
      <c r="AI51" s="24"/>
      <c r="AJ51" s="24">
        <f t="shared" si="15"/>
        <v>0</v>
      </c>
      <c r="AK51" s="24"/>
      <c r="AL51" s="24">
        <f t="shared" si="16"/>
        <v>0</v>
      </c>
      <c r="AM51" s="24"/>
      <c r="AN51" s="24"/>
      <c r="AO51" s="24"/>
      <c r="AP51" s="24"/>
      <c r="AQ51" s="24"/>
      <c r="AR51" s="24">
        <f t="shared" si="21"/>
        <v>0</v>
      </c>
      <c r="AS51" s="24"/>
      <c r="AT51" s="24"/>
      <c r="AU51" s="24"/>
      <c r="AV51" s="26"/>
      <c r="AW51" s="27">
        <f t="shared" si="19"/>
        <v>0</v>
      </c>
      <c r="AX51" s="28">
        <f t="shared" si="19"/>
        <v>0</v>
      </c>
    </row>
    <row r="52" spans="1:50" s="29" customFormat="1" ht="47.25" hidden="1" x14ac:dyDescent="0.25">
      <c r="A52" s="34">
        <v>0.3</v>
      </c>
      <c r="B52" s="59"/>
      <c r="C52" s="20" t="s">
        <v>113</v>
      </c>
      <c r="D52" s="21">
        <v>1.4</v>
      </c>
      <c r="E52" s="21">
        <v>1.68</v>
      </c>
      <c r="F52" s="22">
        <v>1.5549999999999999</v>
      </c>
      <c r="G52" s="21"/>
      <c r="H52" s="23">
        <v>152912</v>
      </c>
      <c r="I52" s="19">
        <v>0.17</v>
      </c>
      <c r="J52" s="23">
        <v>167339.24719999998</v>
      </c>
      <c r="K52" s="23">
        <f t="shared" si="2"/>
        <v>163310.016</v>
      </c>
      <c r="L52" s="23">
        <f t="shared" si="3"/>
        <v>170588.62719999999</v>
      </c>
      <c r="M52" s="30">
        <v>23</v>
      </c>
      <c r="N52" s="24">
        <f t="shared" si="4"/>
        <v>3756130.3680000002</v>
      </c>
      <c r="O52" s="24"/>
      <c r="P52" s="24">
        <f t="shared" si="5"/>
        <v>0</v>
      </c>
      <c r="Q52" s="24"/>
      <c r="R52" s="24">
        <f t="shared" si="6"/>
        <v>0</v>
      </c>
      <c r="S52" s="24"/>
      <c r="T52" s="24">
        <f t="shared" si="7"/>
        <v>0</v>
      </c>
      <c r="U52" s="24"/>
      <c r="V52" s="24">
        <f t="shared" si="8"/>
        <v>0</v>
      </c>
      <c r="W52" s="24"/>
      <c r="X52" s="24">
        <f t="shared" si="9"/>
        <v>0</v>
      </c>
      <c r="Y52" s="24"/>
      <c r="Z52" s="24">
        <f t="shared" si="10"/>
        <v>0</v>
      </c>
      <c r="AA52" s="24"/>
      <c r="AB52" s="24">
        <f t="shared" si="11"/>
        <v>0</v>
      </c>
      <c r="AC52" s="24"/>
      <c r="AD52" s="24">
        <f t="shared" si="12"/>
        <v>0</v>
      </c>
      <c r="AE52" s="24"/>
      <c r="AF52" s="24">
        <f t="shared" si="13"/>
        <v>0</v>
      </c>
      <c r="AG52" s="24"/>
      <c r="AH52" s="24">
        <f t="shared" si="14"/>
        <v>0</v>
      </c>
      <c r="AI52" s="24">
        <v>2</v>
      </c>
      <c r="AJ52" s="24">
        <f t="shared" si="15"/>
        <v>326620.03200000001</v>
      </c>
      <c r="AK52" s="24"/>
      <c r="AL52" s="24">
        <f t="shared" si="16"/>
        <v>0</v>
      </c>
      <c r="AM52" s="24"/>
      <c r="AN52" s="24">
        <f>AM52*L52</f>
        <v>0</v>
      </c>
      <c r="AO52" s="24"/>
      <c r="AP52" s="24">
        <f>SUM(L52*AO52)</f>
        <v>0</v>
      </c>
      <c r="AQ52" s="24"/>
      <c r="AR52" s="24">
        <f t="shared" si="21"/>
        <v>0</v>
      </c>
      <c r="AS52" s="24"/>
      <c r="AT52" s="24"/>
      <c r="AU52" s="24"/>
      <c r="AV52" s="26">
        <f>AU52*L52</f>
        <v>0</v>
      </c>
      <c r="AW52" s="27">
        <f t="shared" si="19"/>
        <v>25</v>
      </c>
      <c r="AX52" s="28">
        <f t="shared" si="19"/>
        <v>4082750.4000000004</v>
      </c>
    </row>
    <row r="53" spans="1:50" s="29" customFormat="1" ht="47.25" hidden="1" x14ac:dyDescent="0.25">
      <c r="A53" s="34">
        <v>0.15</v>
      </c>
      <c r="B53" s="59"/>
      <c r="C53" s="20" t="s">
        <v>114</v>
      </c>
      <c r="D53" s="21">
        <v>1.4</v>
      </c>
      <c r="E53" s="21">
        <v>1.68</v>
      </c>
      <c r="F53" s="22">
        <v>1.5549999999999999</v>
      </c>
      <c r="G53" s="21"/>
      <c r="H53" s="23">
        <v>285543</v>
      </c>
      <c r="I53" s="19">
        <v>0.15</v>
      </c>
      <c r="J53" s="23">
        <v>309314.45475000003</v>
      </c>
      <c r="K53" s="23">
        <f t="shared" si="2"/>
        <v>302675.58</v>
      </c>
      <c r="L53" s="23">
        <f t="shared" si="3"/>
        <v>314668.38599999994</v>
      </c>
      <c r="M53" s="30"/>
      <c r="N53" s="24">
        <f t="shared" si="4"/>
        <v>0</v>
      </c>
      <c r="O53" s="24"/>
      <c r="P53" s="24">
        <f t="shared" si="5"/>
        <v>0</v>
      </c>
      <c r="Q53" s="24"/>
      <c r="R53" s="24">
        <f t="shared" si="6"/>
        <v>0</v>
      </c>
      <c r="S53" s="24"/>
      <c r="T53" s="24">
        <f t="shared" si="7"/>
        <v>0</v>
      </c>
      <c r="U53" s="24"/>
      <c r="V53" s="24">
        <f t="shared" si="8"/>
        <v>0</v>
      </c>
      <c r="W53" s="24"/>
      <c r="X53" s="24">
        <f t="shared" si="9"/>
        <v>0</v>
      </c>
      <c r="Y53" s="24"/>
      <c r="Z53" s="24">
        <f t="shared" si="10"/>
        <v>0</v>
      </c>
      <c r="AA53" s="24"/>
      <c r="AB53" s="24">
        <f t="shared" si="11"/>
        <v>0</v>
      </c>
      <c r="AC53" s="24"/>
      <c r="AD53" s="24">
        <f t="shared" si="12"/>
        <v>0</v>
      </c>
      <c r="AE53" s="24"/>
      <c r="AF53" s="24">
        <f t="shared" si="13"/>
        <v>0</v>
      </c>
      <c r="AG53" s="24"/>
      <c r="AH53" s="24">
        <f t="shared" si="14"/>
        <v>0</v>
      </c>
      <c r="AI53" s="24"/>
      <c r="AJ53" s="24">
        <f t="shared" si="15"/>
        <v>0</v>
      </c>
      <c r="AK53" s="24"/>
      <c r="AL53" s="24">
        <f t="shared" si="16"/>
        <v>0</v>
      </c>
      <c r="AM53" s="24"/>
      <c r="AN53" s="24">
        <f>AM53*L53</f>
        <v>0</v>
      </c>
      <c r="AO53" s="24"/>
      <c r="AP53" s="24">
        <f>SUM(L53*AO53)</f>
        <v>0</v>
      </c>
      <c r="AQ53" s="24"/>
      <c r="AR53" s="24">
        <f t="shared" si="21"/>
        <v>0</v>
      </c>
      <c r="AS53" s="24"/>
      <c r="AT53" s="24"/>
      <c r="AU53" s="24"/>
      <c r="AV53" s="26">
        <f>AU53*L53</f>
        <v>0</v>
      </c>
      <c r="AW53" s="27">
        <f t="shared" si="19"/>
        <v>0</v>
      </c>
      <c r="AX53" s="28">
        <f t="shared" si="19"/>
        <v>0</v>
      </c>
    </row>
    <row r="54" spans="1:50" s="29" customFormat="1" ht="47.25" x14ac:dyDescent="0.25">
      <c r="A54" s="19">
        <v>0.3</v>
      </c>
      <c r="B54" s="59"/>
      <c r="C54" s="20" t="s">
        <v>115</v>
      </c>
      <c r="D54" s="21">
        <v>1.4</v>
      </c>
      <c r="E54" s="21">
        <v>1.68</v>
      </c>
      <c r="F54" s="22">
        <v>1.5549999999999999</v>
      </c>
      <c r="G54" s="21"/>
      <c r="H54" s="23">
        <v>225385</v>
      </c>
      <c r="I54" s="19">
        <v>0.37</v>
      </c>
      <c r="J54" s="23">
        <v>271667.80974999996</v>
      </c>
      <c r="K54" s="23">
        <f t="shared" si="2"/>
        <v>258741.98000000004</v>
      </c>
      <c r="L54" s="23">
        <f t="shared" si="3"/>
        <v>282091.86599999998</v>
      </c>
      <c r="M54" s="30">
        <v>300</v>
      </c>
      <c r="N54" s="24">
        <f t="shared" si="4"/>
        <v>77622594.000000015</v>
      </c>
      <c r="O54" s="24">
        <v>4</v>
      </c>
      <c r="P54" s="24">
        <f t="shared" si="5"/>
        <v>1034967.9200000002</v>
      </c>
      <c r="Q54" s="24"/>
      <c r="R54" s="24">
        <f t="shared" si="6"/>
        <v>0</v>
      </c>
      <c r="S54" s="24"/>
      <c r="T54" s="24">
        <f t="shared" si="7"/>
        <v>0</v>
      </c>
      <c r="U54" s="24"/>
      <c r="V54" s="24">
        <f t="shared" si="8"/>
        <v>0</v>
      </c>
      <c r="W54" s="24"/>
      <c r="X54" s="24">
        <f t="shared" si="9"/>
        <v>0</v>
      </c>
      <c r="Y54" s="24"/>
      <c r="Z54" s="24">
        <f t="shared" si="10"/>
        <v>0</v>
      </c>
      <c r="AA54" s="24"/>
      <c r="AB54" s="24">
        <f t="shared" si="11"/>
        <v>0</v>
      </c>
      <c r="AC54" s="24"/>
      <c r="AD54" s="24">
        <f t="shared" si="12"/>
        <v>0</v>
      </c>
      <c r="AE54" s="24"/>
      <c r="AF54" s="24">
        <f t="shared" si="13"/>
        <v>0</v>
      </c>
      <c r="AG54" s="24"/>
      <c r="AH54" s="24">
        <f t="shared" si="14"/>
        <v>0</v>
      </c>
      <c r="AI54" s="24">
        <v>1</v>
      </c>
      <c r="AJ54" s="24">
        <f t="shared" si="15"/>
        <v>258741.98000000004</v>
      </c>
      <c r="AK54" s="24"/>
      <c r="AL54" s="24">
        <f t="shared" si="16"/>
        <v>0</v>
      </c>
      <c r="AM54" s="24"/>
      <c r="AN54" s="24">
        <f>AM54*L54</f>
        <v>0</v>
      </c>
      <c r="AO54" s="24"/>
      <c r="AP54" s="24">
        <f>SUM(L54*AO54)</f>
        <v>0</v>
      </c>
      <c r="AQ54" s="24"/>
      <c r="AR54" s="24">
        <f t="shared" si="21"/>
        <v>0</v>
      </c>
      <c r="AS54" s="24">
        <v>8</v>
      </c>
      <c r="AT54" s="24">
        <f>AS54*L54</f>
        <v>2256734.9279999998</v>
      </c>
      <c r="AU54" s="24"/>
      <c r="AV54" s="26">
        <f>AU54*L54</f>
        <v>0</v>
      </c>
      <c r="AW54" s="27">
        <f t="shared" si="19"/>
        <v>313</v>
      </c>
      <c r="AX54" s="28">
        <f t="shared" si="19"/>
        <v>81173038.828000024</v>
      </c>
    </row>
    <row r="55" spans="1:50" s="29" customFormat="1" ht="54" x14ac:dyDescent="0.25">
      <c r="A55" s="19"/>
      <c r="B55" s="59"/>
      <c r="C55" s="50" t="s">
        <v>116</v>
      </c>
      <c r="D55" s="21">
        <v>1.4</v>
      </c>
      <c r="E55" s="21">
        <v>1.68</v>
      </c>
      <c r="F55" s="22">
        <v>1.5549999999999999</v>
      </c>
      <c r="G55" s="21"/>
      <c r="H55" s="23">
        <v>726413</v>
      </c>
      <c r="I55" s="19">
        <v>0.16</v>
      </c>
      <c r="J55" s="23">
        <v>790918.47439999995</v>
      </c>
      <c r="K55" s="23">
        <f t="shared" si="2"/>
        <v>772903.43200000003</v>
      </c>
      <c r="L55" s="23">
        <f t="shared" si="3"/>
        <v>805446.73439999996</v>
      </c>
      <c r="M55" s="30">
        <v>10</v>
      </c>
      <c r="N55" s="24">
        <f t="shared" si="4"/>
        <v>7729034.3200000003</v>
      </c>
      <c r="O55" s="24">
        <v>11</v>
      </c>
      <c r="P55" s="24">
        <f t="shared" si="5"/>
        <v>8501937.7520000003</v>
      </c>
      <c r="Q55" s="24"/>
      <c r="R55" s="24">
        <f t="shared" si="6"/>
        <v>0</v>
      </c>
      <c r="S55" s="24"/>
      <c r="T55" s="24">
        <f t="shared" si="7"/>
        <v>0</v>
      </c>
      <c r="U55" s="24"/>
      <c r="V55" s="24">
        <f t="shared" si="8"/>
        <v>0</v>
      </c>
      <c r="W55" s="24"/>
      <c r="X55" s="24">
        <f t="shared" si="9"/>
        <v>0</v>
      </c>
      <c r="Y55" s="24"/>
      <c r="Z55" s="24">
        <f t="shared" si="10"/>
        <v>0</v>
      </c>
      <c r="AA55" s="24"/>
      <c r="AB55" s="24">
        <f t="shared" si="11"/>
        <v>0</v>
      </c>
      <c r="AC55" s="24"/>
      <c r="AD55" s="24">
        <f t="shared" si="12"/>
        <v>0</v>
      </c>
      <c r="AE55" s="24"/>
      <c r="AF55" s="24">
        <f t="shared" si="13"/>
        <v>0</v>
      </c>
      <c r="AG55" s="24"/>
      <c r="AH55" s="24">
        <f t="shared" si="14"/>
        <v>0</v>
      </c>
      <c r="AI55" s="24"/>
      <c r="AJ55" s="24">
        <f t="shared" si="15"/>
        <v>0</v>
      </c>
      <c r="AK55" s="24"/>
      <c r="AL55" s="24">
        <f t="shared" si="16"/>
        <v>0</v>
      </c>
      <c r="AM55" s="24"/>
      <c r="AN55" s="24"/>
      <c r="AO55" s="24"/>
      <c r="AP55" s="24"/>
      <c r="AQ55" s="24">
        <v>1</v>
      </c>
      <c r="AR55" s="24">
        <f t="shared" si="21"/>
        <v>805446.73439999996</v>
      </c>
      <c r="AS55" s="24"/>
      <c r="AT55" s="24"/>
      <c r="AU55" s="24"/>
      <c r="AV55" s="26"/>
      <c r="AW55" s="27">
        <f t="shared" si="19"/>
        <v>22</v>
      </c>
      <c r="AX55" s="28">
        <f t="shared" si="19"/>
        <v>17036418.806400001</v>
      </c>
    </row>
    <row r="56" spans="1:50" s="29" customFormat="1" ht="15.75" hidden="1" x14ac:dyDescent="0.25">
      <c r="A56" s="34">
        <v>0.45</v>
      </c>
      <c r="B56" s="59"/>
      <c r="C56" s="20" t="s">
        <v>117</v>
      </c>
      <c r="D56" s="21">
        <v>1.4</v>
      </c>
      <c r="E56" s="21">
        <v>1.68</v>
      </c>
      <c r="F56" s="22">
        <v>1.5549999999999999</v>
      </c>
      <c r="G56" s="21"/>
      <c r="H56" s="23">
        <v>387407</v>
      </c>
      <c r="I56" s="19">
        <v>0.52</v>
      </c>
      <c r="J56" s="23">
        <v>499212.66019999998</v>
      </c>
      <c r="K56" s="23">
        <f t="shared" si="2"/>
        <v>467987.65599999996</v>
      </c>
      <c r="L56" s="23">
        <f t="shared" si="3"/>
        <v>524394.1152</v>
      </c>
      <c r="M56" s="30"/>
      <c r="N56" s="24">
        <f t="shared" si="4"/>
        <v>0</v>
      </c>
      <c r="O56" s="24"/>
      <c r="P56" s="24">
        <f t="shared" si="5"/>
        <v>0</v>
      </c>
      <c r="Q56" s="24"/>
      <c r="R56" s="24">
        <f t="shared" si="6"/>
        <v>0</v>
      </c>
      <c r="S56" s="24"/>
      <c r="T56" s="24">
        <f t="shared" si="7"/>
        <v>0</v>
      </c>
      <c r="U56" s="24"/>
      <c r="V56" s="24">
        <f t="shared" si="8"/>
        <v>0</v>
      </c>
      <c r="W56" s="24"/>
      <c r="X56" s="24">
        <f t="shared" si="9"/>
        <v>0</v>
      </c>
      <c r="Y56" s="24"/>
      <c r="Z56" s="24">
        <f t="shared" si="10"/>
        <v>0</v>
      </c>
      <c r="AA56" s="24"/>
      <c r="AB56" s="24">
        <f t="shared" si="11"/>
        <v>0</v>
      </c>
      <c r="AC56" s="24"/>
      <c r="AD56" s="24">
        <f t="shared" si="12"/>
        <v>0</v>
      </c>
      <c r="AE56" s="24"/>
      <c r="AF56" s="24">
        <f t="shared" si="13"/>
        <v>0</v>
      </c>
      <c r="AG56" s="24"/>
      <c r="AH56" s="24">
        <f t="shared" si="14"/>
        <v>0</v>
      </c>
      <c r="AI56" s="24"/>
      <c r="AJ56" s="24">
        <f t="shared" si="15"/>
        <v>0</v>
      </c>
      <c r="AK56" s="24"/>
      <c r="AL56" s="24">
        <f t="shared" si="16"/>
        <v>0</v>
      </c>
      <c r="AM56" s="24"/>
      <c r="AN56" s="24">
        <f>AM56*L56</f>
        <v>0</v>
      </c>
      <c r="AO56" s="24"/>
      <c r="AP56" s="24"/>
      <c r="AQ56" s="24"/>
      <c r="AR56" s="24"/>
      <c r="AS56" s="24"/>
      <c r="AT56" s="24"/>
      <c r="AU56" s="24"/>
      <c r="AV56" s="26">
        <f>AU56*L56</f>
        <v>0</v>
      </c>
      <c r="AW56" s="27">
        <f t="shared" si="19"/>
        <v>0</v>
      </c>
      <c r="AX56" s="28">
        <f t="shared" si="19"/>
        <v>0</v>
      </c>
    </row>
    <row r="57" spans="1:50" s="29" customFormat="1" ht="15.75" hidden="1" x14ac:dyDescent="0.25">
      <c r="A57" s="19">
        <v>0.15</v>
      </c>
      <c r="B57" s="58" t="s">
        <v>118</v>
      </c>
      <c r="C57" s="20" t="s">
        <v>119</v>
      </c>
      <c r="D57" s="21">
        <v>1.4</v>
      </c>
      <c r="E57" s="21">
        <v>1.68</v>
      </c>
      <c r="F57" s="22">
        <v>1.5549999999999999</v>
      </c>
      <c r="G57" s="21"/>
      <c r="H57" s="23">
        <v>157689</v>
      </c>
      <c r="I57" s="19">
        <v>0.18</v>
      </c>
      <c r="J57" s="23">
        <v>173442.13110000003</v>
      </c>
      <c r="K57" s="23">
        <f t="shared" si="2"/>
        <v>169042.60800000001</v>
      </c>
      <c r="L57" s="23">
        <f t="shared" si="3"/>
        <v>176990.1336</v>
      </c>
      <c r="M57" s="30">
        <v>16</v>
      </c>
      <c r="N57" s="24">
        <f t="shared" si="4"/>
        <v>2704681.7280000001</v>
      </c>
      <c r="O57" s="24"/>
      <c r="P57" s="24">
        <f t="shared" si="5"/>
        <v>0</v>
      </c>
      <c r="Q57" s="24"/>
      <c r="R57" s="24">
        <f t="shared" si="6"/>
        <v>0</v>
      </c>
      <c r="S57" s="24"/>
      <c r="T57" s="24">
        <f t="shared" si="7"/>
        <v>0</v>
      </c>
      <c r="U57" s="24"/>
      <c r="V57" s="24">
        <f t="shared" si="8"/>
        <v>0</v>
      </c>
      <c r="W57" s="36"/>
      <c r="X57" s="24">
        <f t="shared" si="9"/>
        <v>0</v>
      </c>
      <c r="Y57" s="24"/>
      <c r="Z57" s="24">
        <f t="shared" si="10"/>
        <v>0</v>
      </c>
      <c r="AA57" s="24"/>
      <c r="AB57" s="24">
        <f t="shared" si="11"/>
        <v>0</v>
      </c>
      <c r="AC57" s="24"/>
      <c r="AD57" s="24">
        <f t="shared" si="12"/>
        <v>0</v>
      </c>
      <c r="AE57" s="24"/>
      <c r="AF57" s="24">
        <f t="shared" si="13"/>
        <v>0</v>
      </c>
      <c r="AG57" s="24"/>
      <c r="AH57" s="24">
        <f t="shared" si="14"/>
        <v>0</v>
      </c>
      <c r="AI57" s="24"/>
      <c r="AJ57" s="24">
        <f t="shared" si="15"/>
        <v>0</v>
      </c>
      <c r="AK57" s="24"/>
      <c r="AL57" s="24">
        <f t="shared" si="16"/>
        <v>0</v>
      </c>
      <c r="AM57" s="24"/>
      <c r="AN57" s="24">
        <f>AM57*L57</f>
        <v>0</v>
      </c>
      <c r="AO57" s="24"/>
      <c r="AP57" s="24"/>
      <c r="AQ57" s="24"/>
      <c r="AR57" s="24"/>
      <c r="AS57" s="24"/>
      <c r="AT57" s="24"/>
      <c r="AU57" s="24"/>
      <c r="AV57" s="26">
        <f>AU57*L57</f>
        <v>0</v>
      </c>
      <c r="AW57" s="27">
        <f t="shared" si="19"/>
        <v>16</v>
      </c>
      <c r="AX57" s="28">
        <f t="shared" si="19"/>
        <v>2704681.7280000001</v>
      </c>
    </row>
    <row r="58" spans="1:50" s="29" customFormat="1" ht="15.75" hidden="1" x14ac:dyDescent="0.25">
      <c r="A58" s="19"/>
      <c r="B58" s="60"/>
      <c r="C58" s="20" t="s">
        <v>120</v>
      </c>
      <c r="D58" s="21">
        <v>1.4</v>
      </c>
      <c r="E58" s="21">
        <v>1.68</v>
      </c>
      <c r="F58" s="22">
        <v>1.5549999999999999</v>
      </c>
      <c r="G58" s="21"/>
      <c r="H58" s="23">
        <v>275118</v>
      </c>
      <c r="I58" s="19">
        <v>0.15</v>
      </c>
      <c r="J58" s="23">
        <v>298021.5735</v>
      </c>
      <c r="K58" s="23">
        <f t="shared" si="2"/>
        <v>291625.08</v>
      </c>
      <c r="L58" s="23">
        <f t="shared" si="3"/>
        <v>303180.03599999996</v>
      </c>
      <c r="M58" s="30">
        <v>7</v>
      </c>
      <c r="N58" s="24">
        <f t="shared" si="4"/>
        <v>2041375.56</v>
      </c>
      <c r="O58" s="24"/>
      <c r="P58" s="24">
        <f t="shared" si="5"/>
        <v>0</v>
      </c>
      <c r="Q58" s="24"/>
      <c r="R58" s="24">
        <f t="shared" si="6"/>
        <v>0</v>
      </c>
      <c r="S58" s="24"/>
      <c r="T58" s="24">
        <f t="shared" si="7"/>
        <v>0</v>
      </c>
      <c r="U58" s="24"/>
      <c r="V58" s="24">
        <f t="shared" si="8"/>
        <v>0</v>
      </c>
      <c r="W58" s="36"/>
      <c r="X58" s="24">
        <f t="shared" si="9"/>
        <v>0</v>
      </c>
      <c r="Y58" s="24"/>
      <c r="Z58" s="24">
        <f t="shared" si="10"/>
        <v>0</v>
      </c>
      <c r="AA58" s="24"/>
      <c r="AB58" s="24">
        <f t="shared" si="11"/>
        <v>0</v>
      </c>
      <c r="AC58" s="24"/>
      <c r="AD58" s="24">
        <f t="shared" si="12"/>
        <v>0</v>
      </c>
      <c r="AE58" s="24"/>
      <c r="AF58" s="24">
        <f t="shared" si="13"/>
        <v>0</v>
      </c>
      <c r="AG58" s="24"/>
      <c r="AH58" s="24">
        <f t="shared" si="14"/>
        <v>0</v>
      </c>
      <c r="AI58" s="24"/>
      <c r="AJ58" s="24">
        <f t="shared" si="15"/>
        <v>0</v>
      </c>
      <c r="AK58" s="24"/>
      <c r="AL58" s="24">
        <f t="shared" si="16"/>
        <v>0</v>
      </c>
      <c r="AM58" s="24"/>
      <c r="AN58" s="24"/>
      <c r="AO58" s="24"/>
      <c r="AP58" s="24"/>
      <c r="AQ58" s="24"/>
      <c r="AR58" s="24"/>
      <c r="AS58" s="24"/>
      <c r="AT58" s="24"/>
      <c r="AU58" s="24"/>
      <c r="AV58" s="26"/>
      <c r="AW58" s="27">
        <f t="shared" si="19"/>
        <v>7</v>
      </c>
      <c r="AX58" s="28">
        <f t="shared" si="19"/>
        <v>2041375.56</v>
      </c>
    </row>
    <row r="59" spans="1:50" s="29" customFormat="1" ht="15.75" customHeight="1" x14ac:dyDescent="0.25">
      <c r="A59" s="37">
        <v>0.15</v>
      </c>
      <c r="B59" s="69" t="s">
        <v>121</v>
      </c>
      <c r="C59" s="38" t="s">
        <v>122</v>
      </c>
      <c r="D59" s="21">
        <v>1.4</v>
      </c>
      <c r="E59" s="21">
        <v>1.68</v>
      </c>
      <c r="F59" s="39">
        <v>1.5549999999999999</v>
      </c>
      <c r="G59" s="40">
        <v>1.105</v>
      </c>
      <c r="H59" s="41">
        <v>147325</v>
      </c>
      <c r="I59" s="42">
        <v>0.24</v>
      </c>
      <c r="J59" s="41">
        <v>166948.69</v>
      </c>
      <c r="K59" s="23">
        <f t="shared" si="2"/>
        <v>161468.20000000001</v>
      </c>
      <c r="L59" s="23">
        <f t="shared" si="3"/>
        <v>171368.44</v>
      </c>
      <c r="M59" s="43">
        <v>120</v>
      </c>
      <c r="N59" s="24">
        <f t="shared" si="4"/>
        <v>19376184</v>
      </c>
      <c r="O59" s="24">
        <v>440</v>
      </c>
      <c r="P59" s="24">
        <f t="shared" si="5"/>
        <v>71046008</v>
      </c>
      <c r="Q59" s="36">
        <v>30</v>
      </c>
      <c r="R59" s="24">
        <f t="shared" si="6"/>
        <v>4844046</v>
      </c>
      <c r="S59" s="24"/>
      <c r="T59" s="24">
        <f t="shared" si="7"/>
        <v>0</v>
      </c>
      <c r="U59" s="24"/>
      <c r="V59" s="24">
        <f t="shared" si="8"/>
        <v>0</v>
      </c>
      <c r="W59" s="36"/>
      <c r="X59" s="24">
        <f t="shared" si="9"/>
        <v>0</v>
      </c>
      <c r="Y59" s="24"/>
      <c r="Z59" s="24">
        <f t="shared" si="10"/>
        <v>0</v>
      </c>
      <c r="AA59" s="24"/>
      <c r="AB59" s="24">
        <f t="shared" si="11"/>
        <v>0</v>
      </c>
      <c r="AC59" s="24"/>
      <c r="AD59" s="24">
        <f t="shared" si="12"/>
        <v>0</v>
      </c>
      <c r="AE59" s="24"/>
      <c r="AF59" s="24">
        <f t="shared" si="13"/>
        <v>0</v>
      </c>
      <c r="AG59" s="24"/>
      <c r="AH59" s="24">
        <f t="shared" si="14"/>
        <v>0</v>
      </c>
      <c r="AI59" s="24">
        <v>142</v>
      </c>
      <c r="AJ59" s="24">
        <f t="shared" si="15"/>
        <v>22928484.400000002</v>
      </c>
      <c r="AK59" s="24"/>
      <c r="AL59" s="24">
        <f t="shared" si="16"/>
        <v>0</v>
      </c>
      <c r="AM59" s="24"/>
      <c r="AN59" s="24">
        <f t="shared" ref="AN59:AN68" si="22">AM59*L59</f>
        <v>0</v>
      </c>
      <c r="AO59" s="24"/>
      <c r="AP59" s="24"/>
      <c r="AQ59" s="24"/>
      <c r="AR59" s="24"/>
      <c r="AS59" s="24"/>
      <c r="AT59" s="24"/>
      <c r="AU59" s="24"/>
      <c r="AV59" s="26"/>
      <c r="AW59" s="27">
        <f t="shared" ref="AW59:AX68" si="23">Q59+O59+S59+U59+M59+W59+Y59+AA59+AC59+AE59+AG59+AI59+AK59+AM59+AO59+AQ59+AU59+AS59</f>
        <v>732</v>
      </c>
      <c r="AX59" s="28">
        <f t="shared" si="23"/>
        <v>118194722.40000001</v>
      </c>
    </row>
    <row r="60" spans="1:50" s="29" customFormat="1" ht="15.75" x14ac:dyDescent="0.25">
      <c r="A60" s="37">
        <v>0.3</v>
      </c>
      <c r="B60" s="69"/>
      <c r="C60" s="38" t="s">
        <v>123</v>
      </c>
      <c r="D60" s="21">
        <v>1.4</v>
      </c>
      <c r="E60" s="21">
        <v>1.68</v>
      </c>
      <c r="F60" s="39">
        <v>1.5549999999999999</v>
      </c>
      <c r="G60" s="40"/>
      <c r="H60" s="41">
        <v>299441</v>
      </c>
      <c r="I60" s="42">
        <v>0.32</v>
      </c>
      <c r="J60" s="41">
        <v>352621.72159999999</v>
      </c>
      <c r="K60" s="23">
        <f t="shared" si="2"/>
        <v>337769.44799999997</v>
      </c>
      <c r="L60" s="23">
        <f t="shared" si="3"/>
        <v>364599.3616</v>
      </c>
      <c r="M60" s="43"/>
      <c r="N60" s="24">
        <f t="shared" si="4"/>
        <v>0</v>
      </c>
      <c r="O60" s="24">
        <v>34</v>
      </c>
      <c r="P60" s="24">
        <f t="shared" si="5"/>
        <v>11484161.231999999</v>
      </c>
      <c r="Q60" s="36"/>
      <c r="R60" s="24">
        <f t="shared" si="6"/>
        <v>0</v>
      </c>
      <c r="S60" s="24"/>
      <c r="T60" s="24">
        <f t="shared" si="7"/>
        <v>0</v>
      </c>
      <c r="U60" s="24"/>
      <c r="V60" s="24">
        <f t="shared" si="8"/>
        <v>0</v>
      </c>
      <c r="W60" s="24"/>
      <c r="X60" s="24">
        <f t="shared" si="9"/>
        <v>0</v>
      </c>
      <c r="Y60" s="24"/>
      <c r="Z60" s="24">
        <f t="shared" si="10"/>
        <v>0</v>
      </c>
      <c r="AA60" s="24"/>
      <c r="AB60" s="24">
        <f t="shared" si="11"/>
        <v>0</v>
      </c>
      <c r="AC60" s="24"/>
      <c r="AD60" s="24">
        <f t="shared" si="12"/>
        <v>0</v>
      </c>
      <c r="AE60" s="24"/>
      <c r="AF60" s="24">
        <f t="shared" si="13"/>
        <v>0</v>
      </c>
      <c r="AG60" s="24"/>
      <c r="AH60" s="24">
        <f t="shared" si="14"/>
        <v>0</v>
      </c>
      <c r="AI60" s="24"/>
      <c r="AJ60" s="24">
        <f t="shared" si="15"/>
        <v>0</v>
      </c>
      <c r="AK60" s="24"/>
      <c r="AL60" s="24">
        <f t="shared" si="16"/>
        <v>0</v>
      </c>
      <c r="AM60" s="24"/>
      <c r="AN60" s="24">
        <f t="shared" si="22"/>
        <v>0</v>
      </c>
      <c r="AO60" s="24"/>
      <c r="AP60" s="24"/>
      <c r="AQ60" s="24"/>
      <c r="AR60" s="24"/>
      <c r="AS60" s="24"/>
      <c r="AT60" s="24"/>
      <c r="AU60" s="24"/>
      <c r="AV60" s="26">
        <f>AU60*L60</f>
        <v>0</v>
      </c>
      <c r="AW60" s="27">
        <f t="shared" si="23"/>
        <v>34</v>
      </c>
      <c r="AX60" s="28">
        <f t="shared" si="23"/>
        <v>11484161.231999999</v>
      </c>
    </row>
    <row r="61" spans="1:50" s="29" customFormat="1" ht="15.75" x14ac:dyDescent="0.25">
      <c r="A61" s="44">
        <v>0.3</v>
      </c>
      <c r="B61" s="69"/>
      <c r="C61" s="38" t="s">
        <v>124</v>
      </c>
      <c r="D61" s="21">
        <v>1.4</v>
      </c>
      <c r="E61" s="21">
        <v>1.68</v>
      </c>
      <c r="F61" s="39">
        <v>1.5549999999999999</v>
      </c>
      <c r="G61" s="40"/>
      <c r="H61" s="41">
        <v>154706</v>
      </c>
      <c r="I61" s="42">
        <v>0.3</v>
      </c>
      <c r="J61" s="41">
        <v>180464.54899999997</v>
      </c>
      <c r="K61" s="23">
        <f t="shared" si="2"/>
        <v>173270.71999999997</v>
      </c>
      <c r="L61" s="23">
        <f t="shared" si="3"/>
        <v>186266.024</v>
      </c>
      <c r="M61" s="43">
        <v>40</v>
      </c>
      <c r="N61" s="24">
        <f t="shared" si="4"/>
        <v>6930828.7999999989</v>
      </c>
      <c r="O61" s="24">
        <v>70</v>
      </c>
      <c r="P61" s="24">
        <f t="shared" si="5"/>
        <v>12128950.399999999</v>
      </c>
      <c r="Q61" s="36"/>
      <c r="R61" s="24">
        <f t="shared" si="6"/>
        <v>0</v>
      </c>
      <c r="S61" s="24"/>
      <c r="T61" s="24">
        <f t="shared" si="7"/>
        <v>0</v>
      </c>
      <c r="U61" s="24"/>
      <c r="V61" s="24">
        <f t="shared" si="8"/>
        <v>0</v>
      </c>
      <c r="W61" s="24"/>
      <c r="X61" s="24">
        <f t="shared" si="9"/>
        <v>0</v>
      </c>
      <c r="Y61" s="24"/>
      <c r="Z61" s="24">
        <f t="shared" si="10"/>
        <v>0</v>
      </c>
      <c r="AA61" s="24"/>
      <c r="AB61" s="24">
        <f t="shared" si="11"/>
        <v>0</v>
      </c>
      <c r="AC61" s="24"/>
      <c r="AD61" s="24">
        <f t="shared" si="12"/>
        <v>0</v>
      </c>
      <c r="AE61" s="24"/>
      <c r="AF61" s="24">
        <f t="shared" si="13"/>
        <v>0</v>
      </c>
      <c r="AG61" s="24"/>
      <c r="AH61" s="24">
        <f t="shared" si="14"/>
        <v>0</v>
      </c>
      <c r="AI61" s="24">
        <f>5+35</f>
        <v>40</v>
      </c>
      <c r="AJ61" s="24">
        <f t="shared" si="15"/>
        <v>6930828.7999999989</v>
      </c>
      <c r="AK61" s="24"/>
      <c r="AL61" s="24">
        <f t="shared" si="16"/>
        <v>0</v>
      </c>
      <c r="AM61" s="24"/>
      <c r="AN61" s="24">
        <f t="shared" si="22"/>
        <v>0</v>
      </c>
      <c r="AO61" s="24"/>
      <c r="AP61" s="24"/>
      <c r="AQ61" s="24"/>
      <c r="AR61" s="24"/>
      <c r="AS61" s="24"/>
      <c r="AT61" s="24"/>
      <c r="AU61" s="24"/>
      <c r="AV61" s="26">
        <f>AU61*L61</f>
        <v>0</v>
      </c>
      <c r="AW61" s="27">
        <f t="shared" si="23"/>
        <v>150</v>
      </c>
      <c r="AX61" s="28">
        <f t="shared" si="23"/>
        <v>25990607.999999993</v>
      </c>
    </row>
    <row r="62" spans="1:50" s="29" customFormat="1" ht="15.75" x14ac:dyDescent="0.25">
      <c r="A62" s="44">
        <v>0.4</v>
      </c>
      <c r="B62" s="69"/>
      <c r="C62" s="38" t="s">
        <v>125</v>
      </c>
      <c r="D62" s="21">
        <v>1.4</v>
      </c>
      <c r="E62" s="21">
        <v>1.68</v>
      </c>
      <c r="F62" s="39">
        <v>1.5549999999999999</v>
      </c>
      <c r="G62" s="40"/>
      <c r="H62" s="41">
        <v>229703</v>
      </c>
      <c r="I62" s="42">
        <v>0.44</v>
      </c>
      <c r="J62" s="41">
        <v>285796.47260000004</v>
      </c>
      <c r="K62" s="23">
        <f t="shared" si="2"/>
        <v>270130.72800000006</v>
      </c>
      <c r="L62" s="23">
        <f t="shared" si="3"/>
        <v>298430.13759999996</v>
      </c>
      <c r="M62" s="43">
        <v>40</v>
      </c>
      <c r="N62" s="24">
        <f t="shared" si="4"/>
        <v>10805229.120000003</v>
      </c>
      <c r="O62" s="24">
        <v>250</v>
      </c>
      <c r="P62" s="24">
        <f t="shared" si="5"/>
        <v>67532682.000000015</v>
      </c>
      <c r="Q62" s="36"/>
      <c r="R62" s="24">
        <f t="shared" si="6"/>
        <v>0</v>
      </c>
      <c r="S62" s="24"/>
      <c r="T62" s="24">
        <f t="shared" si="7"/>
        <v>0</v>
      </c>
      <c r="U62" s="24"/>
      <c r="V62" s="24">
        <f t="shared" si="8"/>
        <v>0</v>
      </c>
      <c r="W62" s="24"/>
      <c r="X62" s="24">
        <f t="shared" si="9"/>
        <v>0</v>
      </c>
      <c r="Y62" s="24"/>
      <c r="Z62" s="24">
        <f t="shared" si="10"/>
        <v>0</v>
      </c>
      <c r="AA62" s="24"/>
      <c r="AB62" s="24">
        <f t="shared" si="11"/>
        <v>0</v>
      </c>
      <c r="AC62" s="24"/>
      <c r="AD62" s="24">
        <f t="shared" si="12"/>
        <v>0</v>
      </c>
      <c r="AE62" s="24"/>
      <c r="AF62" s="24">
        <f t="shared" si="13"/>
        <v>0</v>
      </c>
      <c r="AG62" s="24"/>
      <c r="AH62" s="24">
        <f t="shared" si="14"/>
        <v>0</v>
      </c>
      <c r="AI62" s="24">
        <v>40</v>
      </c>
      <c r="AJ62" s="24">
        <f t="shared" si="15"/>
        <v>10805229.120000003</v>
      </c>
      <c r="AK62" s="24"/>
      <c r="AL62" s="24">
        <f t="shared" si="16"/>
        <v>0</v>
      </c>
      <c r="AM62" s="24"/>
      <c r="AN62" s="24">
        <f t="shared" si="22"/>
        <v>0</v>
      </c>
      <c r="AO62" s="24"/>
      <c r="AP62" s="24"/>
      <c r="AQ62" s="24"/>
      <c r="AR62" s="24"/>
      <c r="AS62" s="24"/>
      <c r="AT62" s="24"/>
      <c r="AU62" s="24"/>
      <c r="AV62" s="26">
        <f>AU62*L62</f>
        <v>0</v>
      </c>
      <c r="AW62" s="27">
        <f t="shared" si="23"/>
        <v>330</v>
      </c>
      <c r="AX62" s="28">
        <f t="shared" si="23"/>
        <v>89143140.240000024</v>
      </c>
    </row>
    <row r="63" spans="1:50" s="29" customFormat="1" ht="15.75" hidden="1" x14ac:dyDescent="0.25">
      <c r="A63" s="37">
        <v>0.15</v>
      </c>
      <c r="B63" s="69"/>
      <c r="C63" s="38" t="s">
        <v>126</v>
      </c>
      <c r="D63" s="21">
        <v>1.4</v>
      </c>
      <c r="E63" s="21">
        <v>1.68</v>
      </c>
      <c r="F63" s="39">
        <v>1.5549999999999999</v>
      </c>
      <c r="G63" s="40"/>
      <c r="H63" s="41">
        <v>375053</v>
      </c>
      <c r="I63" s="42">
        <v>0.09</v>
      </c>
      <c r="J63" s="41">
        <v>393786.89734999998</v>
      </c>
      <c r="K63" s="23">
        <f t="shared" si="2"/>
        <v>388554.908</v>
      </c>
      <c r="L63" s="23">
        <f t="shared" si="3"/>
        <v>398006.24359999999</v>
      </c>
      <c r="M63" s="43">
        <v>5</v>
      </c>
      <c r="N63" s="24">
        <f t="shared" si="4"/>
        <v>1942774.54</v>
      </c>
      <c r="O63" s="24"/>
      <c r="P63" s="24">
        <f t="shared" si="5"/>
        <v>0</v>
      </c>
      <c r="Q63" s="36">
        <v>4</v>
      </c>
      <c r="R63" s="24">
        <f t="shared" si="6"/>
        <v>1554219.632</v>
      </c>
      <c r="S63" s="24"/>
      <c r="T63" s="24">
        <f t="shared" si="7"/>
        <v>0</v>
      </c>
      <c r="U63" s="24"/>
      <c r="V63" s="24">
        <f t="shared" si="8"/>
        <v>0</v>
      </c>
      <c r="W63" s="24"/>
      <c r="X63" s="24">
        <f t="shared" si="9"/>
        <v>0</v>
      </c>
      <c r="Y63" s="24"/>
      <c r="Z63" s="24">
        <f t="shared" si="10"/>
        <v>0</v>
      </c>
      <c r="AA63" s="24"/>
      <c r="AB63" s="24">
        <f t="shared" si="11"/>
        <v>0</v>
      </c>
      <c r="AC63" s="24"/>
      <c r="AD63" s="24">
        <f t="shared" si="12"/>
        <v>0</v>
      </c>
      <c r="AE63" s="24"/>
      <c r="AF63" s="24">
        <f t="shared" si="13"/>
        <v>0</v>
      </c>
      <c r="AG63" s="24"/>
      <c r="AH63" s="24">
        <f t="shared" si="14"/>
        <v>0</v>
      </c>
      <c r="AI63" s="24"/>
      <c r="AJ63" s="24">
        <f t="shared" si="15"/>
        <v>0</v>
      </c>
      <c r="AK63" s="24"/>
      <c r="AL63" s="24">
        <f t="shared" si="16"/>
        <v>0</v>
      </c>
      <c r="AM63" s="24"/>
      <c r="AN63" s="24">
        <f t="shared" si="22"/>
        <v>0</v>
      </c>
      <c r="AO63" s="24"/>
      <c r="AP63" s="24"/>
      <c r="AQ63" s="24"/>
      <c r="AR63" s="24"/>
      <c r="AS63" s="24"/>
      <c r="AT63" s="24"/>
      <c r="AU63" s="24"/>
      <c r="AV63" s="26">
        <f>AU63*L63</f>
        <v>0</v>
      </c>
      <c r="AW63" s="27">
        <f t="shared" si="23"/>
        <v>9</v>
      </c>
      <c r="AX63" s="28">
        <f t="shared" si="23"/>
        <v>3496994.1720000003</v>
      </c>
    </row>
    <row r="64" spans="1:50" s="29" customFormat="1" ht="15.75" x14ac:dyDescent="0.25">
      <c r="A64" s="37">
        <v>0.3</v>
      </c>
      <c r="B64" s="69" t="s">
        <v>127</v>
      </c>
      <c r="C64" s="38" t="s">
        <v>128</v>
      </c>
      <c r="D64" s="21">
        <v>1.4</v>
      </c>
      <c r="E64" s="21">
        <v>1.68</v>
      </c>
      <c r="F64" s="39">
        <v>1.5549999999999999</v>
      </c>
      <c r="G64" s="40">
        <v>1.105</v>
      </c>
      <c r="H64" s="41">
        <v>103859</v>
      </c>
      <c r="I64" s="42">
        <v>0.28000000000000003</v>
      </c>
      <c r="J64" s="41">
        <v>119998.68859999999</v>
      </c>
      <c r="K64" s="23">
        <f t="shared" si="2"/>
        <v>115491.20800000001</v>
      </c>
      <c r="L64" s="23">
        <f t="shared" si="3"/>
        <v>123633.7536</v>
      </c>
      <c r="M64" s="43">
        <v>45</v>
      </c>
      <c r="N64" s="24">
        <f t="shared" si="4"/>
        <v>5197104.3600000003</v>
      </c>
      <c r="O64" s="24"/>
      <c r="P64" s="24">
        <f t="shared" si="5"/>
        <v>0</v>
      </c>
      <c r="Q64" s="36">
        <v>40</v>
      </c>
      <c r="R64" s="24">
        <f t="shared" si="6"/>
        <v>4619648.32</v>
      </c>
      <c r="S64" s="24"/>
      <c r="T64" s="24">
        <f t="shared" si="7"/>
        <v>0</v>
      </c>
      <c r="U64" s="24"/>
      <c r="V64" s="24">
        <f t="shared" si="8"/>
        <v>0</v>
      </c>
      <c r="W64" s="24"/>
      <c r="X64" s="24">
        <f t="shared" si="9"/>
        <v>0</v>
      </c>
      <c r="Y64" s="24"/>
      <c r="Z64" s="24">
        <f t="shared" si="10"/>
        <v>0</v>
      </c>
      <c r="AA64" s="24"/>
      <c r="AB64" s="24">
        <f t="shared" si="11"/>
        <v>0</v>
      </c>
      <c r="AC64" s="24"/>
      <c r="AD64" s="24">
        <f t="shared" si="12"/>
        <v>0</v>
      </c>
      <c r="AE64" s="24"/>
      <c r="AF64" s="24">
        <f t="shared" si="13"/>
        <v>0</v>
      </c>
      <c r="AG64" s="24">
        <v>70</v>
      </c>
      <c r="AH64" s="24">
        <f>AG64*K64</f>
        <v>8084384.5600000005</v>
      </c>
      <c r="AI64" s="24">
        <v>123</v>
      </c>
      <c r="AJ64" s="24">
        <f t="shared" si="15"/>
        <v>14205418.584000001</v>
      </c>
      <c r="AK64" s="24"/>
      <c r="AL64" s="24">
        <f t="shared" si="16"/>
        <v>0</v>
      </c>
      <c r="AM64" s="24"/>
      <c r="AN64" s="24">
        <f t="shared" si="22"/>
        <v>0</v>
      </c>
      <c r="AO64" s="24"/>
      <c r="AP64" s="24"/>
      <c r="AQ64" s="24"/>
      <c r="AR64" s="24"/>
      <c r="AS64" s="24"/>
      <c r="AT64" s="24"/>
      <c r="AU64" s="24"/>
      <c r="AV64" s="26"/>
      <c r="AW64" s="27">
        <f t="shared" si="23"/>
        <v>278</v>
      </c>
      <c r="AX64" s="28">
        <f t="shared" si="23"/>
        <v>32106555.824000001</v>
      </c>
    </row>
    <row r="65" spans="1:50" s="29" customFormat="1" ht="15.75" x14ac:dyDescent="0.25">
      <c r="A65" s="37">
        <v>0.3</v>
      </c>
      <c r="B65" s="69"/>
      <c r="C65" s="38" t="s">
        <v>129</v>
      </c>
      <c r="D65" s="21">
        <v>1.4</v>
      </c>
      <c r="E65" s="21">
        <v>1.68</v>
      </c>
      <c r="F65" s="39">
        <v>1.5549999999999999</v>
      </c>
      <c r="G65" s="40"/>
      <c r="H65" s="41">
        <v>152839</v>
      </c>
      <c r="I65" s="42">
        <v>0.32</v>
      </c>
      <c r="J65" s="41">
        <v>179983.2064</v>
      </c>
      <c r="K65" s="23">
        <f t="shared" si="2"/>
        <v>172402.39199999999</v>
      </c>
      <c r="L65" s="23">
        <f t="shared" si="3"/>
        <v>186096.76639999999</v>
      </c>
      <c r="M65" s="43">
        <v>17</v>
      </c>
      <c r="N65" s="24">
        <f t="shared" si="4"/>
        <v>2930840.6639999999</v>
      </c>
      <c r="O65" s="24"/>
      <c r="P65" s="24">
        <f t="shared" si="5"/>
        <v>0</v>
      </c>
      <c r="Q65" s="24"/>
      <c r="R65" s="24">
        <f t="shared" si="6"/>
        <v>0</v>
      </c>
      <c r="S65" s="24"/>
      <c r="T65" s="24">
        <f t="shared" si="7"/>
        <v>0</v>
      </c>
      <c r="U65" s="24"/>
      <c r="V65" s="24">
        <f t="shared" si="8"/>
        <v>0</v>
      </c>
      <c r="W65" s="24"/>
      <c r="X65" s="24">
        <f t="shared" si="9"/>
        <v>0</v>
      </c>
      <c r="Y65" s="24"/>
      <c r="Z65" s="24">
        <f t="shared" si="10"/>
        <v>0</v>
      </c>
      <c r="AA65" s="24"/>
      <c r="AB65" s="24">
        <f t="shared" si="11"/>
        <v>0</v>
      </c>
      <c r="AC65" s="24"/>
      <c r="AD65" s="24">
        <f t="shared" si="12"/>
        <v>0</v>
      </c>
      <c r="AE65" s="24"/>
      <c r="AF65" s="24">
        <f t="shared" si="13"/>
        <v>0</v>
      </c>
      <c r="AG65" s="24">
        <v>20</v>
      </c>
      <c r="AH65" s="24">
        <f t="shared" si="14"/>
        <v>3448047.84</v>
      </c>
      <c r="AI65" s="24"/>
      <c r="AJ65" s="24">
        <f t="shared" si="15"/>
        <v>0</v>
      </c>
      <c r="AK65" s="24"/>
      <c r="AL65" s="24">
        <f t="shared" si="16"/>
        <v>0</v>
      </c>
      <c r="AM65" s="24"/>
      <c r="AN65" s="24">
        <f t="shared" si="22"/>
        <v>0</v>
      </c>
      <c r="AO65" s="24"/>
      <c r="AP65" s="24"/>
      <c r="AQ65" s="24"/>
      <c r="AR65" s="24"/>
      <c r="AS65" s="24"/>
      <c r="AT65" s="24"/>
      <c r="AU65" s="24"/>
      <c r="AV65" s="26">
        <f>AU65*L65</f>
        <v>0</v>
      </c>
      <c r="AW65" s="27">
        <f t="shared" si="23"/>
        <v>37</v>
      </c>
      <c r="AX65" s="28">
        <f t="shared" si="23"/>
        <v>6378888.5039999997</v>
      </c>
    </row>
    <row r="66" spans="1:50" s="29" customFormat="1" ht="31.5" hidden="1" x14ac:dyDescent="0.25">
      <c r="A66" s="37">
        <v>0.3</v>
      </c>
      <c r="B66" s="54" t="s">
        <v>130</v>
      </c>
      <c r="C66" s="38" t="s">
        <v>131</v>
      </c>
      <c r="D66" s="21">
        <v>1.4</v>
      </c>
      <c r="E66" s="21">
        <v>1.68</v>
      </c>
      <c r="F66" s="39">
        <v>1.5549999999999999</v>
      </c>
      <c r="G66" s="40"/>
      <c r="H66" s="41">
        <v>135258</v>
      </c>
      <c r="I66" s="42">
        <v>0.31</v>
      </c>
      <c r="J66" s="41">
        <v>158529.13889999999</v>
      </c>
      <c r="K66" s="23">
        <f t="shared" si="2"/>
        <v>152029.992</v>
      </c>
      <c r="L66" s="23">
        <f t="shared" si="3"/>
        <v>163770.38639999999</v>
      </c>
      <c r="M66" s="43">
        <v>30</v>
      </c>
      <c r="N66" s="24">
        <f t="shared" si="4"/>
        <v>4560899.76</v>
      </c>
      <c r="O66" s="24"/>
      <c r="P66" s="24">
        <f t="shared" si="5"/>
        <v>0</v>
      </c>
      <c r="Q66" s="24"/>
      <c r="R66" s="24">
        <f t="shared" si="6"/>
        <v>0</v>
      </c>
      <c r="S66" s="24"/>
      <c r="T66" s="24">
        <f t="shared" si="7"/>
        <v>0</v>
      </c>
      <c r="U66" s="24"/>
      <c r="V66" s="24">
        <f t="shared" si="8"/>
        <v>0</v>
      </c>
      <c r="W66" s="24"/>
      <c r="X66" s="24">
        <f t="shared" si="9"/>
        <v>0</v>
      </c>
      <c r="Y66" s="24"/>
      <c r="Z66" s="24">
        <f t="shared" si="10"/>
        <v>0</v>
      </c>
      <c r="AA66" s="24"/>
      <c r="AB66" s="24">
        <f t="shared" si="11"/>
        <v>0</v>
      </c>
      <c r="AC66" s="24">
        <v>12</v>
      </c>
      <c r="AD66" s="24">
        <f>SUM(K66*AC66)</f>
        <v>1824359.9040000001</v>
      </c>
      <c r="AE66" s="24"/>
      <c r="AF66" s="24">
        <f t="shared" si="13"/>
        <v>0</v>
      </c>
      <c r="AG66" s="24"/>
      <c r="AH66" s="24">
        <f t="shared" si="14"/>
        <v>0</v>
      </c>
      <c r="AI66" s="24"/>
      <c r="AJ66" s="24">
        <f t="shared" si="15"/>
        <v>0</v>
      </c>
      <c r="AK66" s="24"/>
      <c r="AL66" s="24">
        <f t="shared" si="16"/>
        <v>0</v>
      </c>
      <c r="AM66" s="24"/>
      <c r="AN66" s="24">
        <f t="shared" si="22"/>
        <v>0</v>
      </c>
      <c r="AO66" s="24"/>
      <c r="AP66" s="24"/>
      <c r="AQ66" s="24"/>
      <c r="AR66" s="24"/>
      <c r="AS66" s="24"/>
      <c r="AT66" s="24"/>
      <c r="AU66" s="24"/>
      <c r="AV66" s="26"/>
      <c r="AW66" s="27">
        <f t="shared" si="23"/>
        <v>42</v>
      </c>
      <c r="AX66" s="28">
        <f t="shared" si="23"/>
        <v>6385259.6639999999</v>
      </c>
    </row>
    <row r="67" spans="1:50" s="29" customFormat="1" ht="15.75" hidden="1" x14ac:dyDescent="0.25">
      <c r="A67" s="37">
        <v>0.15</v>
      </c>
      <c r="B67" s="69" t="s">
        <v>132</v>
      </c>
      <c r="C67" s="38" t="s">
        <v>133</v>
      </c>
      <c r="D67" s="21">
        <v>1.4</v>
      </c>
      <c r="E67" s="21">
        <v>1.68</v>
      </c>
      <c r="F67" s="39">
        <v>1.5549999999999999</v>
      </c>
      <c r="G67" s="40"/>
      <c r="H67" s="41">
        <v>204609</v>
      </c>
      <c r="I67" s="42">
        <v>0.17</v>
      </c>
      <c r="J67" s="41">
        <v>223913.85914999997</v>
      </c>
      <c r="K67" s="23">
        <f t="shared" si="2"/>
        <v>218522.41200000001</v>
      </c>
      <c r="L67" s="23">
        <f t="shared" si="3"/>
        <v>228261.80039999998</v>
      </c>
      <c r="M67" s="43">
        <v>10</v>
      </c>
      <c r="N67" s="24">
        <f t="shared" si="4"/>
        <v>2185224.12</v>
      </c>
      <c r="O67" s="24"/>
      <c r="P67" s="24">
        <f t="shared" si="5"/>
        <v>0</v>
      </c>
      <c r="Q67" s="24"/>
      <c r="R67" s="24">
        <f t="shared" si="6"/>
        <v>0</v>
      </c>
      <c r="S67" s="24"/>
      <c r="T67" s="24">
        <f t="shared" si="7"/>
        <v>0</v>
      </c>
      <c r="U67" s="24"/>
      <c r="V67" s="24">
        <f t="shared" si="8"/>
        <v>0</v>
      </c>
      <c r="W67" s="24"/>
      <c r="X67" s="24">
        <f t="shared" si="9"/>
        <v>0</v>
      </c>
      <c r="Y67" s="24"/>
      <c r="Z67" s="24">
        <f t="shared" si="10"/>
        <v>0</v>
      </c>
      <c r="AA67" s="24"/>
      <c r="AB67" s="24">
        <f t="shared" si="11"/>
        <v>0</v>
      </c>
      <c r="AC67" s="24"/>
      <c r="AD67" s="24">
        <f>SUM(K67*AC67)</f>
        <v>0</v>
      </c>
      <c r="AE67" s="24"/>
      <c r="AF67" s="24">
        <f t="shared" si="13"/>
        <v>0</v>
      </c>
      <c r="AG67" s="24"/>
      <c r="AH67" s="24">
        <f t="shared" si="14"/>
        <v>0</v>
      </c>
      <c r="AI67" s="24"/>
      <c r="AJ67" s="24">
        <f t="shared" si="15"/>
        <v>0</v>
      </c>
      <c r="AK67" s="24"/>
      <c r="AL67" s="24">
        <f t="shared" si="16"/>
        <v>0</v>
      </c>
      <c r="AM67" s="24"/>
      <c r="AN67" s="24">
        <f t="shared" si="22"/>
        <v>0</v>
      </c>
      <c r="AO67" s="24"/>
      <c r="AP67" s="24"/>
      <c r="AQ67" s="24"/>
      <c r="AR67" s="24"/>
      <c r="AS67" s="24"/>
      <c r="AT67" s="24"/>
      <c r="AU67" s="24"/>
      <c r="AV67" s="26"/>
      <c r="AW67" s="27">
        <f t="shared" si="23"/>
        <v>10</v>
      </c>
      <c r="AX67" s="28">
        <f t="shared" si="23"/>
        <v>2185224.12</v>
      </c>
    </row>
    <row r="68" spans="1:50" s="29" customFormat="1" ht="15.75" hidden="1" x14ac:dyDescent="0.25">
      <c r="A68" s="45"/>
      <c r="B68" s="69"/>
      <c r="C68" s="38" t="s">
        <v>134</v>
      </c>
      <c r="D68" s="21">
        <v>1.4</v>
      </c>
      <c r="E68" s="21">
        <v>1.68</v>
      </c>
      <c r="F68" s="39">
        <v>1.5549999999999999</v>
      </c>
      <c r="G68" s="40"/>
      <c r="H68" s="41">
        <v>112284</v>
      </c>
      <c r="I68" s="42">
        <v>0.32</v>
      </c>
      <c r="J68" s="41">
        <v>132225.6384</v>
      </c>
      <c r="K68" s="23">
        <f t="shared" si="2"/>
        <v>126656.35199999998</v>
      </c>
      <c r="L68" s="23">
        <f t="shared" si="3"/>
        <v>136716.99840000001</v>
      </c>
      <c r="M68" s="43"/>
      <c r="N68" s="24">
        <f t="shared" si="4"/>
        <v>0</v>
      </c>
      <c r="O68" s="24"/>
      <c r="P68" s="24">
        <f t="shared" si="5"/>
        <v>0</v>
      </c>
      <c r="Q68" s="24"/>
      <c r="R68" s="24">
        <f t="shared" si="6"/>
        <v>0</v>
      </c>
      <c r="S68" s="24"/>
      <c r="T68" s="24">
        <f t="shared" si="7"/>
        <v>0</v>
      </c>
      <c r="U68" s="24"/>
      <c r="V68" s="24">
        <f t="shared" si="8"/>
        <v>0</v>
      </c>
      <c r="W68" s="24"/>
      <c r="X68" s="24">
        <f t="shared" si="9"/>
        <v>0</v>
      </c>
      <c r="Y68" s="24"/>
      <c r="Z68" s="24">
        <f t="shared" si="10"/>
        <v>0</v>
      </c>
      <c r="AA68" s="24"/>
      <c r="AB68" s="24">
        <f t="shared" si="11"/>
        <v>0</v>
      </c>
      <c r="AC68" s="24"/>
      <c r="AD68" s="24">
        <f t="shared" si="12"/>
        <v>0</v>
      </c>
      <c r="AE68" s="24"/>
      <c r="AF68" s="24">
        <f t="shared" si="13"/>
        <v>0</v>
      </c>
      <c r="AG68" s="24"/>
      <c r="AH68" s="24">
        <f t="shared" si="14"/>
        <v>0</v>
      </c>
      <c r="AI68" s="24"/>
      <c r="AJ68" s="24">
        <f t="shared" si="15"/>
        <v>0</v>
      </c>
      <c r="AK68" s="24"/>
      <c r="AL68" s="24">
        <f t="shared" si="16"/>
        <v>0</v>
      </c>
      <c r="AM68" s="24"/>
      <c r="AN68" s="24">
        <f t="shared" si="22"/>
        <v>0</v>
      </c>
      <c r="AO68" s="24"/>
      <c r="AP68" s="24"/>
      <c r="AQ68" s="24"/>
      <c r="AR68" s="24"/>
      <c r="AS68" s="24"/>
      <c r="AT68" s="24"/>
      <c r="AU68" s="24"/>
      <c r="AV68" s="26"/>
      <c r="AW68" s="27">
        <f t="shared" si="23"/>
        <v>0</v>
      </c>
      <c r="AX68" s="28">
        <f t="shared" si="23"/>
        <v>0</v>
      </c>
    </row>
    <row r="69" spans="1:50" s="46" customFormat="1" ht="15.75" x14ac:dyDescent="0.25">
      <c r="B69" s="94" t="s">
        <v>136</v>
      </c>
      <c r="C69" s="95" t="s">
        <v>135</v>
      </c>
      <c r="D69" s="95"/>
      <c r="E69" s="95"/>
      <c r="F69" s="95"/>
      <c r="G69" s="95"/>
      <c r="H69" s="96"/>
      <c r="I69" s="95"/>
      <c r="J69" s="95"/>
      <c r="K69" s="95"/>
      <c r="L69" s="95"/>
      <c r="M69" s="97">
        <f t="shared" ref="M69:AW69" si="24">SUM(M9:M68)</f>
        <v>1961</v>
      </c>
      <c r="N69" s="98">
        <f t="shared" si="24"/>
        <v>376789573.76000005</v>
      </c>
      <c r="O69" s="98">
        <f>SUM(O9:O68)</f>
        <v>1810</v>
      </c>
      <c r="P69" s="98">
        <f>SUM(P9:P68)</f>
        <v>401816792.51599997</v>
      </c>
      <c r="Q69" s="98">
        <f t="shared" si="24"/>
        <v>120</v>
      </c>
      <c r="R69" s="98">
        <f t="shared" si="24"/>
        <v>20338140.351999998</v>
      </c>
      <c r="S69" s="98">
        <f t="shared" si="24"/>
        <v>94</v>
      </c>
      <c r="T69" s="98">
        <f t="shared" si="24"/>
        <v>20119825.855999999</v>
      </c>
      <c r="U69" s="98">
        <f t="shared" si="24"/>
        <v>280</v>
      </c>
      <c r="V69" s="98">
        <f t="shared" si="24"/>
        <v>42313262.200000003</v>
      </c>
      <c r="W69" s="98">
        <f t="shared" si="24"/>
        <v>0</v>
      </c>
      <c r="X69" s="98">
        <f t="shared" si="24"/>
        <v>0</v>
      </c>
      <c r="Y69" s="98">
        <f t="shared" si="24"/>
        <v>0</v>
      </c>
      <c r="Z69" s="98">
        <f t="shared" si="24"/>
        <v>0</v>
      </c>
      <c r="AA69" s="98">
        <f t="shared" si="24"/>
        <v>0</v>
      </c>
      <c r="AB69" s="98">
        <f t="shared" si="24"/>
        <v>0</v>
      </c>
      <c r="AC69" s="98">
        <f t="shared" si="24"/>
        <v>17</v>
      </c>
      <c r="AD69" s="98">
        <f t="shared" si="24"/>
        <v>2224386.5040000002</v>
      </c>
      <c r="AE69" s="98">
        <f t="shared" si="24"/>
        <v>76</v>
      </c>
      <c r="AF69" s="98">
        <f t="shared" si="24"/>
        <v>9548347.5519999992</v>
      </c>
      <c r="AG69" s="98">
        <f t="shared" si="24"/>
        <v>213</v>
      </c>
      <c r="AH69" s="99">
        <f t="shared" si="24"/>
        <v>25237047.643999998</v>
      </c>
      <c r="AI69" s="98">
        <f t="shared" si="24"/>
        <v>505</v>
      </c>
      <c r="AJ69" s="98">
        <f t="shared" si="24"/>
        <v>83626097.008000016</v>
      </c>
      <c r="AK69" s="98">
        <f t="shared" si="24"/>
        <v>10</v>
      </c>
      <c r="AL69" s="98">
        <f t="shared" si="24"/>
        <v>1971280.8000000003</v>
      </c>
      <c r="AM69" s="98">
        <f t="shared" si="24"/>
        <v>42</v>
      </c>
      <c r="AN69" s="98">
        <f t="shared" si="24"/>
        <v>7398763.0320000006</v>
      </c>
      <c r="AO69" s="98">
        <f t="shared" si="24"/>
        <v>12</v>
      </c>
      <c r="AP69" s="98">
        <f t="shared" si="24"/>
        <v>2058049.8816</v>
      </c>
      <c r="AQ69" s="98">
        <f t="shared" si="24"/>
        <v>140</v>
      </c>
      <c r="AR69" s="98">
        <f t="shared" si="24"/>
        <v>32658039.509999998</v>
      </c>
      <c r="AS69" s="98">
        <f t="shared" si="24"/>
        <v>345</v>
      </c>
      <c r="AT69" s="99">
        <f t="shared" si="24"/>
        <v>83353315.757999986</v>
      </c>
      <c r="AU69" s="98">
        <f t="shared" si="24"/>
        <v>0</v>
      </c>
      <c r="AV69" s="98">
        <f t="shared" si="24"/>
        <v>0</v>
      </c>
      <c r="AW69" s="100">
        <f t="shared" si="24"/>
        <v>5625</v>
      </c>
      <c r="AX69" s="101">
        <f>SUM(AX9:AX68)</f>
        <v>1109452922.3735998</v>
      </c>
    </row>
    <row r="74" spans="1:50" x14ac:dyDescent="0.25">
      <c r="C74" s="1"/>
      <c r="D74" s="1"/>
      <c r="E74" s="1"/>
      <c r="F74" s="1"/>
      <c r="G74" s="1"/>
      <c r="H74" s="1"/>
      <c r="I74" s="1"/>
      <c r="J74" s="1"/>
      <c r="K74" s="1"/>
      <c r="M74" s="1"/>
      <c r="N74" s="1"/>
      <c r="O74" s="1"/>
      <c r="P74" s="1"/>
      <c r="AX74" s="48"/>
    </row>
    <row r="75" spans="1:50" ht="30.75" customHeight="1" x14ac:dyDescent="0.25">
      <c r="C75" s="1"/>
      <c r="D75" s="1"/>
      <c r="E75" s="1"/>
      <c r="F75" s="1"/>
      <c r="G75" s="1"/>
      <c r="H75" s="1"/>
      <c r="I75" s="1"/>
      <c r="J75" s="1"/>
      <c r="K75" s="1"/>
      <c r="M75" s="1"/>
      <c r="N75" s="1"/>
      <c r="O75" s="1"/>
      <c r="P75" s="1"/>
    </row>
  </sheetData>
  <mergeCells count="87">
    <mergeCell ref="AU3:AV3"/>
    <mergeCell ref="A4:A7"/>
    <mergeCell ref="B4:B7"/>
    <mergeCell ref="C4:C7"/>
    <mergeCell ref="D4:E4"/>
    <mergeCell ref="F4:G4"/>
    <mergeCell ref="H4:H7"/>
    <mergeCell ref="I4:I7"/>
    <mergeCell ref="J4:J7"/>
    <mergeCell ref="K4:K7"/>
    <mergeCell ref="Q4:R4"/>
    <mergeCell ref="S4:T4"/>
    <mergeCell ref="U4:V4"/>
    <mergeCell ref="M6:N6"/>
    <mergeCell ref="O6:P6"/>
    <mergeCell ref="Q6:R6"/>
    <mergeCell ref="S6:T6"/>
    <mergeCell ref="AU4:AV4"/>
    <mergeCell ref="AW4:AX5"/>
    <mergeCell ref="D5:D6"/>
    <mergeCell ref="E5:E6"/>
    <mergeCell ref="M5:N5"/>
    <mergeCell ref="O5:P5"/>
    <mergeCell ref="Q5:R5"/>
    <mergeCell ref="S5:T5"/>
    <mergeCell ref="U5:V5"/>
    <mergeCell ref="W5:X5"/>
    <mergeCell ref="AI4:AJ4"/>
    <mergeCell ref="AK4:AL4"/>
    <mergeCell ref="AM4:AN4"/>
    <mergeCell ref="AO4:AP4"/>
    <mergeCell ref="AQ4:AR4"/>
    <mergeCell ref="AS4:AT4"/>
    <mergeCell ref="AU5:AV5"/>
    <mergeCell ref="Y5:Z5"/>
    <mergeCell ref="AA5:AB5"/>
    <mergeCell ref="AC5:AD5"/>
    <mergeCell ref="AE5:AF5"/>
    <mergeCell ref="AG5:AH5"/>
    <mergeCell ref="AI5:AJ5"/>
    <mergeCell ref="AK5:AL5"/>
    <mergeCell ref="AM5:AN5"/>
    <mergeCell ref="AO5:AP5"/>
    <mergeCell ref="AQ5:AR5"/>
    <mergeCell ref="AS5:AT5"/>
    <mergeCell ref="AS6:AT6"/>
    <mergeCell ref="AU6:AV6"/>
    <mergeCell ref="AW6:AX6"/>
    <mergeCell ref="B9:B10"/>
    <mergeCell ref="B11:B12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B57:B58"/>
    <mergeCell ref="B59:B63"/>
    <mergeCell ref="B64:B65"/>
    <mergeCell ref="B67:B68"/>
    <mergeCell ref="B18:B19"/>
    <mergeCell ref="B20:B25"/>
    <mergeCell ref="B26:B27"/>
    <mergeCell ref="B28:B33"/>
    <mergeCell ref="B34:B36"/>
    <mergeCell ref="B37:B38"/>
    <mergeCell ref="B3:AH3"/>
    <mergeCell ref="AH1:AI1"/>
    <mergeCell ref="P2:AI2"/>
    <mergeCell ref="B39:B42"/>
    <mergeCell ref="B44:B56"/>
    <mergeCell ref="B14:B15"/>
    <mergeCell ref="AE6:AF6"/>
    <mergeCell ref="W4:X4"/>
    <mergeCell ref="Y4:Z4"/>
    <mergeCell ref="AA4:AB4"/>
    <mergeCell ref="AC4:AD4"/>
    <mergeCell ref="AE4:AF4"/>
    <mergeCell ref="AG4:AH4"/>
    <mergeCell ref="L4:L7"/>
    <mergeCell ref="M4:N4"/>
    <mergeCell ref="O4:P4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Варнавская Анна Владимировна</cp:lastModifiedBy>
  <dcterms:created xsi:type="dcterms:W3CDTF">2022-12-09T04:31:28Z</dcterms:created>
  <dcterms:modified xsi:type="dcterms:W3CDTF">2022-12-16T00:54:33Z</dcterms:modified>
</cp:coreProperties>
</file>